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https://d.docs.live.net/3c31824f1fc89858/Documents 1/AERE/2024/"/>
    </mc:Choice>
  </mc:AlternateContent>
  <xr:revisionPtr revIDLastSave="0" documentId="8_{7A1F93E7-7488-4F8C-84AF-AFDF8BD560B2}" xr6:coauthVersionLast="47" xr6:coauthVersionMax="47" xr10:uidLastSave="{00000000-0000-0000-0000-000000000000}"/>
  <workbookProtection workbookAlgorithmName="SHA-512" workbookHashValue="X/wIw3IbDKkd1P606Wa0Ffj8zt9FYuLEF1JPJF26A9uDylSTpMwIZiXdylRfaVmXqn3O7wmQSa/XslvMAWZ2Cg==" workbookSaltValue="nwMN7a7Y87QljZ88JmX7sg==" workbookSpinCount="100000" lockStructure="1"/>
  <bookViews>
    <workbookView xWindow="-108" yWindow="-108" windowWidth="23256" windowHeight="12456" xr2:uid="{00000000-000D-0000-FFFF-FFFF00000000}"/>
  </bookViews>
  <sheets>
    <sheet name="Cumulatif" sheetId="1" r:id="rId1"/>
    <sheet name="Pointage" sheetId="2" r:id="rId2"/>
  </sheets>
  <definedNames>
    <definedName name="_xlnm.Print_Titles" localSheetId="0">Cumulatif!$1:$4</definedName>
  </definedNames>
  <calcPr calcId="191029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L42" i="1" l="1"/>
  <c r="AL39" i="1"/>
  <c r="AL24" i="1"/>
  <c r="AL23" i="1"/>
  <c r="J11" i="1"/>
  <c r="U25" i="1"/>
  <c r="W25" i="1"/>
  <c r="X25" i="1"/>
  <c r="R25" i="1"/>
  <c r="Y25" i="1"/>
  <c r="G25" i="1"/>
  <c r="J25" i="1"/>
  <c r="L25" i="1"/>
  <c r="M25" i="1"/>
  <c r="N25" i="1"/>
  <c r="G26" i="1"/>
  <c r="J26" i="1"/>
  <c r="L26" i="1"/>
  <c r="M26" i="1"/>
  <c r="N26" i="1"/>
  <c r="R7" i="1"/>
  <c r="J8" i="1"/>
  <c r="L8" i="1"/>
  <c r="M8" i="1"/>
  <c r="G8" i="1"/>
  <c r="N8" i="1"/>
  <c r="J9" i="1"/>
  <c r="L9" i="1"/>
  <c r="M9" i="1"/>
  <c r="G9" i="1"/>
  <c r="N9" i="1"/>
  <c r="AW56" i="1"/>
  <c r="AW57" i="1"/>
  <c r="AW58" i="1"/>
  <c r="AW59" i="1"/>
  <c r="AW60" i="1"/>
  <c r="AW61" i="1"/>
  <c r="AW62" i="1"/>
  <c r="AW63" i="1"/>
  <c r="AL63" i="1"/>
  <c r="AX63" i="1"/>
  <c r="C63" i="1"/>
  <c r="AW64" i="1"/>
  <c r="AW65" i="1"/>
  <c r="AW66" i="1"/>
  <c r="AW67" i="1"/>
  <c r="AW68" i="1"/>
  <c r="AW69" i="1"/>
  <c r="AW70" i="1"/>
  <c r="AW71" i="1"/>
  <c r="AL71" i="1"/>
  <c r="AX71" i="1"/>
  <c r="C71" i="1"/>
  <c r="AW72" i="1"/>
  <c r="AW55" i="1"/>
  <c r="AW39" i="1"/>
  <c r="AW40" i="1"/>
  <c r="AW41" i="1"/>
  <c r="AW42" i="1"/>
  <c r="AW43" i="1"/>
  <c r="AW44" i="1"/>
  <c r="AW45" i="1"/>
  <c r="AW46" i="1"/>
  <c r="AW47" i="1"/>
  <c r="AW48" i="1"/>
  <c r="AL48" i="1"/>
  <c r="AX48" i="1"/>
  <c r="C48" i="1"/>
  <c r="AW49" i="1"/>
  <c r="AL49" i="1"/>
  <c r="AX49" i="1"/>
  <c r="C49" i="1"/>
  <c r="AW50" i="1"/>
  <c r="AW51" i="1"/>
  <c r="AW52" i="1"/>
  <c r="AW53" i="1"/>
  <c r="AW38" i="1"/>
  <c r="AW24" i="1"/>
  <c r="AW25" i="1"/>
  <c r="AW26" i="1"/>
  <c r="AW27" i="1"/>
  <c r="AW28" i="1"/>
  <c r="AW29" i="1"/>
  <c r="AL29" i="1"/>
  <c r="AX29" i="1"/>
  <c r="C29" i="1"/>
  <c r="AW30" i="1"/>
  <c r="AW31" i="1"/>
  <c r="AW32" i="1"/>
  <c r="AL32" i="1"/>
  <c r="AX32" i="1"/>
  <c r="C32" i="1"/>
  <c r="AW33" i="1"/>
  <c r="AW34" i="1"/>
  <c r="AW35" i="1"/>
  <c r="AW36" i="1"/>
  <c r="AW23" i="1"/>
  <c r="AW7" i="1"/>
  <c r="AW8" i="1"/>
  <c r="AW9" i="1"/>
  <c r="AW10" i="1"/>
  <c r="AW11" i="1"/>
  <c r="AW12" i="1"/>
  <c r="AW13" i="1"/>
  <c r="AW14" i="1"/>
  <c r="AL14" i="1"/>
  <c r="AX14" i="1"/>
  <c r="C14" i="1"/>
  <c r="AW15" i="1"/>
  <c r="AL15" i="1"/>
  <c r="AX15" i="1"/>
  <c r="C15" i="1"/>
  <c r="AW16" i="1"/>
  <c r="AW17" i="1"/>
  <c r="AL17" i="1"/>
  <c r="AX17" i="1"/>
  <c r="C17" i="1"/>
  <c r="AW18" i="1"/>
  <c r="AW19" i="1"/>
  <c r="AW20" i="1"/>
  <c r="AW21" i="1"/>
  <c r="AW6" i="1"/>
  <c r="AL56" i="1"/>
  <c r="AL57" i="1"/>
  <c r="AL58" i="1"/>
  <c r="AX58" i="1"/>
  <c r="C58" i="1"/>
  <c r="AL60" i="1"/>
  <c r="AL61" i="1"/>
  <c r="AL62" i="1"/>
  <c r="AL64" i="1"/>
  <c r="AL65" i="1"/>
  <c r="AL66" i="1"/>
  <c r="AX66" i="1"/>
  <c r="C66" i="1"/>
  <c r="AL67" i="1"/>
  <c r="AL68" i="1"/>
  <c r="AL69" i="1"/>
  <c r="AX69" i="1"/>
  <c r="C69" i="1"/>
  <c r="AL70" i="1"/>
  <c r="AL72" i="1"/>
  <c r="AL55" i="1"/>
  <c r="AL40" i="1"/>
  <c r="AL41" i="1"/>
  <c r="AL43" i="1"/>
  <c r="AL44" i="1"/>
  <c r="AL45" i="1"/>
  <c r="AL46" i="1"/>
  <c r="AX46" i="1"/>
  <c r="C46" i="1"/>
  <c r="AL47" i="1"/>
  <c r="AX47" i="1"/>
  <c r="C47" i="1"/>
  <c r="AL50" i="1"/>
  <c r="AL51" i="1"/>
  <c r="AL52" i="1"/>
  <c r="AL53" i="1"/>
  <c r="AL38" i="1"/>
  <c r="AL25" i="1"/>
  <c r="AL28" i="1"/>
  <c r="AL30" i="1"/>
  <c r="AL31" i="1"/>
  <c r="AX31" i="1"/>
  <c r="C31" i="1"/>
  <c r="AL33" i="1"/>
  <c r="AX33" i="1"/>
  <c r="C33" i="1"/>
  <c r="AL34" i="1"/>
  <c r="AX34" i="1"/>
  <c r="C34" i="1"/>
  <c r="AL35" i="1"/>
  <c r="AL36" i="1"/>
  <c r="AX35" i="1"/>
  <c r="C35" i="1"/>
  <c r="AX36" i="1"/>
  <c r="C36" i="1"/>
  <c r="AX30" i="1"/>
  <c r="C30" i="1"/>
  <c r="AX27" i="1"/>
  <c r="C27" i="1"/>
  <c r="AL16" i="1"/>
  <c r="AL18" i="1"/>
  <c r="AL19" i="1"/>
  <c r="AX19" i="1"/>
  <c r="C19" i="1"/>
  <c r="AL20" i="1"/>
  <c r="AL21" i="1"/>
  <c r="AL7" i="1"/>
  <c r="AL8" i="1"/>
  <c r="AL11" i="1"/>
  <c r="AL12" i="1"/>
  <c r="AL13" i="1"/>
  <c r="P6" i="1"/>
  <c r="AA57" i="1"/>
  <c r="AA55" i="1"/>
  <c r="AA39" i="1"/>
  <c r="AA38" i="1"/>
  <c r="AA24" i="1"/>
  <c r="AA23" i="1"/>
  <c r="AA6" i="1"/>
  <c r="P56" i="1"/>
  <c r="P57" i="1"/>
  <c r="P55" i="1"/>
  <c r="P38" i="1"/>
  <c r="P39" i="1"/>
  <c r="P40" i="1"/>
  <c r="P23" i="1"/>
  <c r="P24" i="1"/>
  <c r="AX25" i="1"/>
  <c r="C25" i="1"/>
  <c r="AA7" i="1"/>
  <c r="AA8" i="1"/>
  <c r="AA9" i="1"/>
  <c r="AX64" i="1"/>
  <c r="AX65" i="1"/>
  <c r="C65" i="1"/>
  <c r="AX67" i="1"/>
  <c r="AX68" i="1"/>
  <c r="C68" i="1"/>
  <c r="AX70" i="1"/>
  <c r="C70" i="1"/>
  <c r="AX72" i="1"/>
  <c r="C72" i="1"/>
  <c r="AX62" i="1"/>
  <c r="C62" i="1"/>
  <c r="AX60" i="1"/>
  <c r="AX59" i="1"/>
  <c r="C59" i="1"/>
  <c r="AX52" i="1"/>
  <c r="C52" i="1"/>
  <c r="AX53" i="1"/>
  <c r="C53" i="1"/>
  <c r="AX51" i="1"/>
  <c r="C51" i="1"/>
  <c r="AX50" i="1"/>
  <c r="C50" i="1"/>
  <c r="AX45" i="1"/>
  <c r="AX43" i="1"/>
  <c r="C43" i="1"/>
  <c r="AX42" i="1"/>
  <c r="C42" i="1"/>
  <c r="AX41" i="1"/>
  <c r="C41" i="1"/>
  <c r="AX28" i="1"/>
  <c r="C28" i="1"/>
  <c r="AX10" i="1"/>
  <c r="C10" i="1"/>
  <c r="AX11" i="1"/>
  <c r="AX12" i="1"/>
  <c r="C12" i="1"/>
  <c r="AX13" i="1"/>
  <c r="C13" i="1"/>
  <c r="AX18" i="1"/>
  <c r="C18" i="1"/>
  <c r="AX20" i="1"/>
  <c r="C20" i="1"/>
  <c r="AX21" i="1"/>
  <c r="C21" i="1"/>
  <c r="C67" i="1"/>
  <c r="C64" i="1"/>
  <c r="C60" i="1"/>
  <c r="C45" i="1"/>
  <c r="C11" i="1"/>
  <c r="G10" i="1"/>
  <c r="J10" i="1"/>
  <c r="L10" i="1"/>
  <c r="M10" i="1"/>
  <c r="G11" i="1"/>
  <c r="L11" i="1"/>
  <c r="M11" i="1"/>
  <c r="N11" i="1"/>
  <c r="G12" i="1"/>
  <c r="J12" i="1"/>
  <c r="L12" i="1"/>
  <c r="M12" i="1"/>
  <c r="G13" i="1"/>
  <c r="J13" i="1"/>
  <c r="L13" i="1"/>
  <c r="M13" i="1"/>
  <c r="G14" i="1"/>
  <c r="J14" i="1"/>
  <c r="L14" i="1"/>
  <c r="M14" i="1"/>
  <c r="G15" i="1"/>
  <c r="J15" i="1"/>
  <c r="L15" i="1"/>
  <c r="M15" i="1"/>
  <c r="G16" i="1"/>
  <c r="J16" i="1"/>
  <c r="L16" i="1"/>
  <c r="M16" i="1"/>
  <c r="G17" i="1"/>
  <c r="J17" i="1"/>
  <c r="L17" i="1"/>
  <c r="M17" i="1"/>
  <c r="G18" i="1"/>
  <c r="J18" i="1"/>
  <c r="L18" i="1"/>
  <c r="M18" i="1"/>
  <c r="G19" i="1"/>
  <c r="J19" i="1"/>
  <c r="L19" i="1"/>
  <c r="M19" i="1"/>
  <c r="N19" i="1"/>
  <c r="G20" i="1"/>
  <c r="J20" i="1"/>
  <c r="L20" i="1"/>
  <c r="M20" i="1"/>
  <c r="N20" i="1"/>
  <c r="G21" i="1"/>
  <c r="J21" i="1"/>
  <c r="L21" i="1"/>
  <c r="M21" i="1"/>
  <c r="P7" i="1"/>
  <c r="R10" i="1"/>
  <c r="U10" i="1"/>
  <c r="W10" i="1"/>
  <c r="X10" i="1"/>
  <c r="AC10" i="1"/>
  <c r="AF10" i="1"/>
  <c r="AH10" i="1"/>
  <c r="AI10" i="1"/>
  <c r="AJ10" i="1"/>
  <c r="AN10" i="1"/>
  <c r="AQ10" i="1"/>
  <c r="AS10" i="1"/>
  <c r="AT10" i="1"/>
  <c r="AX6" i="1"/>
  <c r="AX61" i="1"/>
  <c r="C61" i="1"/>
  <c r="AX40" i="1"/>
  <c r="C40" i="1"/>
  <c r="AX44" i="1"/>
  <c r="C44" i="1"/>
  <c r="AX26" i="1"/>
  <c r="C26" i="1"/>
  <c r="AX16" i="1"/>
  <c r="C16" i="1"/>
  <c r="AX7" i="1"/>
  <c r="C7" i="1"/>
  <c r="AX9" i="1"/>
  <c r="C9" i="1"/>
  <c r="AX8" i="1"/>
  <c r="C8" i="1"/>
  <c r="AX57" i="1"/>
  <c r="C57" i="1"/>
  <c r="AX56" i="1"/>
  <c r="C56" i="1"/>
  <c r="AX55" i="1"/>
  <c r="C55" i="1"/>
  <c r="AX39" i="1"/>
  <c r="C39" i="1"/>
  <c r="AX38" i="1"/>
  <c r="C38" i="1"/>
  <c r="AX23" i="1"/>
  <c r="C23" i="1"/>
  <c r="AX24" i="1"/>
  <c r="C24" i="1"/>
  <c r="C6" i="1"/>
  <c r="N17" i="1"/>
  <c r="N13" i="1"/>
  <c r="N16" i="1"/>
  <c r="N21" i="1"/>
  <c r="N15" i="1"/>
  <c r="N14" i="1"/>
  <c r="N12" i="1"/>
  <c r="N18" i="1"/>
  <c r="N10" i="1"/>
  <c r="AU10" i="1"/>
  <c r="Y10" i="1"/>
  <c r="G41" i="1"/>
  <c r="J41" i="1"/>
  <c r="L41" i="1"/>
  <c r="M41" i="1"/>
  <c r="R41" i="1"/>
  <c r="U41" i="1"/>
  <c r="W41" i="1"/>
  <c r="X41" i="1"/>
  <c r="AC41" i="1"/>
  <c r="AF41" i="1"/>
  <c r="AH41" i="1"/>
  <c r="AI41" i="1"/>
  <c r="AN41" i="1"/>
  <c r="AQ41" i="1"/>
  <c r="AS41" i="1"/>
  <c r="AT41" i="1"/>
  <c r="J6" i="1"/>
  <c r="L6" i="1"/>
  <c r="M6" i="1"/>
  <c r="J7" i="1"/>
  <c r="L7" i="1"/>
  <c r="M7" i="1"/>
  <c r="AQ53" i="1"/>
  <c r="AQ52" i="1"/>
  <c r="AQ51" i="1"/>
  <c r="AQ50" i="1"/>
  <c r="AQ49" i="1"/>
  <c r="AQ48" i="1"/>
  <c r="AQ47" i="1"/>
  <c r="AQ46" i="1"/>
  <c r="AQ45" i="1"/>
  <c r="AQ44" i="1"/>
  <c r="AQ43" i="1"/>
  <c r="AQ42" i="1"/>
  <c r="AQ40" i="1"/>
  <c r="AQ39" i="1"/>
  <c r="AQ38" i="1"/>
  <c r="AN72" i="1"/>
  <c r="AN71" i="1"/>
  <c r="AN70" i="1"/>
  <c r="AN69" i="1"/>
  <c r="AN68" i="1"/>
  <c r="AN67" i="1"/>
  <c r="AN66" i="1"/>
  <c r="AN65" i="1"/>
  <c r="AN64" i="1"/>
  <c r="AN63" i="1"/>
  <c r="AN62" i="1"/>
  <c r="AN61" i="1"/>
  <c r="AN60" i="1"/>
  <c r="AN59" i="1"/>
  <c r="AN58" i="1"/>
  <c r="AN57" i="1"/>
  <c r="AN56" i="1"/>
  <c r="AN55" i="1"/>
  <c r="AN53" i="1"/>
  <c r="AN52" i="1"/>
  <c r="AN51" i="1"/>
  <c r="AN50" i="1"/>
  <c r="AN49" i="1"/>
  <c r="AN48" i="1"/>
  <c r="AN47" i="1"/>
  <c r="AN46" i="1"/>
  <c r="AN45" i="1"/>
  <c r="AN44" i="1"/>
  <c r="AN43" i="1"/>
  <c r="AN42" i="1"/>
  <c r="AN40" i="1"/>
  <c r="AN39" i="1"/>
  <c r="AN38" i="1"/>
  <c r="R36" i="1"/>
  <c r="R35" i="1"/>
  <c r="R34" i="1"/>
  <c r="R33" i="1"/>
  <c r="R32" i="1"/>
  <c r="R31" i="1"/>
  <c r="R30" i="1"/>
  <c r="R29" i="1"/>
  <c r="R28" i="1"/>
  <c r="R27" i="1"/>
  <c r="R26" i="1"/>
  <c r="R24" i="1"/>
  <c r="R23" i="1"/>
  <c r="AN36" i="1"/>
  <c r="AN35" i="1"/>
  <c r="AN34" i="1"/>
  <c r="AN33" i="1"/>
  <c r="AN32" i="1"/>
  <c r="AN31" i="1"/>
  <c r="AN30" i="1"/>
  <c r="AN29" i="1"/>
  <c r="AN28" i="1"/>
  <c r="AN27" i="1"/>
  <c r="AN26" i="1"/>
  <c r="AN25" i="1"/>
  <c r="AN24" i="1"/>
  <c r="AN23" i="1"/>
  <c r="AN21" i="1"/>
  <c r="AN20" i="1"/>
  <c r="AN19" i="1"/>
  <c r="AN18" i="1"/>
  <c r="AN17" i="1"/>
  <c r="AN16" i="1"/>
  <c r="AN15" i="1"/>
  <c r="AN14" i="1"/>
  <c r="AN13" i="1"/>
  <c r="AN12" i="1"/>
  <c r="AN11" i="1"/>
  <c r="AN9" i="1"/>
  <c r="AN8" i="1"/>
  <c r="AN7" i="1"/>
  <c r="AN6" i="1"/>
  <c r="AC21" i="1"/>
  <c r="AC20" i="1"/>
  <c r="AC19" i="1"/>
  <c r="AC18" i="1"/>
  <c r="AC17" i="1"/>
  <c r="AC16" i="1"/>
  <c r="AC15" i="1"/>
  <c r="AC14" i="1"/>
  <c r="AC13" i="1"/>
  <c r="AC12" i="1"/>
  <c r="AC11" i="1"/>
  <c r="AC9" i="1"/>
  <c r="AC8" i="1"/>
  <c r="AC7" i="1"/>
  <c r="AC6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45" i="1"/>
  <c r="AC44" i="1"/>
  <c r="AC43" i="1"/>
  <c r="AC42" i="1"/>
  <c r="AC40" i="1"/>
  <c r="AC39" i="1"/>
  <c r="AC38" i="1"/>
  <c r="AC72" i="1"/>
  <c r="AC71" i="1"/>
  <c r="AC70" i="1"/>
  <c r="AC69" i="1"/>
  <c r="AC68" i="1"/>
  <c r="AC67" i="1"/>
  <c r="AC66" i="1"/>
  <c r="AC65" i="1"/>
  <c r="AC64" i="1"/>
  <c r="AC63" i="1"/>
  <c r="AC62" i="1"/>
  <c r="AC61" i="1"/>
  <c r="AC60" i="1"/>
  <c r="AC59" i="1"/>
  <c r="AC58" i="1"/>
  <c r="AC57" i="1"/>
  <c r="AC56" i="1"/>
  <c r="AC55" i="1"/>
  <c r="AC53" i="1"/>
  <c r="AC52" i="1"/>
  <c r="AC51" i="1"/>
  <c r="AC50" i="1"/>
  <c r="AC49" i="1"/>
  <c r="AC48" i="1"/>
  <c r="AC47" i="1"/>
  <c r="AC46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3" i="1"/>
  <c r="R52" i="1"/>
  <c r="R51" i="1"/>
  <c r="R50" i="1"/>
  <c r="R49" i="1"/>
  <c r="R48" i="1"/>
  <c r="R47" i="1"/>
  <c r="R46" i="1"/>
  <c r="R45" i="1"/>
  <c r="R44" i="1"/>
  <c r="R43" i="1"/>
  <c r="R42" i="1"/>
  <c r="R40" i="1"/>
  <c r="R39" i="1"/>
  <c r="R38" i="1"/>
  <c r="R21" i="1"/>
  <c r="R20" i="1"/>
  <c r="R19" i="1"/>
  <c r="R18" i="1"/>
  <c r="R17" i="1"/>
  <c r="R16" i="1"/>
  <c r="R15" i="1"/>
  <c r="R14" i="1"/>
  <c r="R13" i="1"/>
  <c r="R12" i="1"/>
  <c r="R11" i="1"/>
  <c r="R9" i="1"/>
  <c r="R8" i="1"/>
  <c r="R6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3" i="1"/>
  <c r="G52" i="1"/>
  <c r="G51" i="1"/>
  <c r="G50" i="1"/>
  <c r="G49" i="1"/>
  <c r="G48" i="1"/>
  <c r="G47" i="1"/>
  <c r="G46" i="1"/>
  <c r="G45" i="1"/>
  <c r="G44" i="1"/>
  <c r="G43" i="1"/>
  <c r="G42" i="1"/>
  <c r="G40" i="1"/>
  <c r="G39" i="1"/>
  <c r="G38" i="1"/>
  <c r="G36" i="1"/>
  <c r="G35" i="1"/>
  <c r="G34" i="1"/>
  <c r="G33" i="1"/>
  <c r="G32" i="1"/>
  <c r="G31" i="1"/>
  <c r="G30" i="1"/>
  <c r="G29" i="1"/>
  <c r="G28" i="1"/>
  <c r="G27" i="1"/>
  <c r="G24" i="1"/>
  <c r="G23" i="1"/>
  <c r="G7" i="1"/>
  <c r="G6" i="1"/>
  <c r="AU41" i="1"/>
  <c r="N41" i="1"/>
  <c r="AJ41" i="1"/>
  <c r="Y41" i="1"/>
  <c r="N7" i="1"/>
  <c r="N6" i="1"/>
  <c r="AQ72" i="1"/>
  <c r="AS72" i="1"/>
  <c r="AT72" i="1"/>
  <c r="AU72" i="1"/>
  <c r="AQ71" i="1"/>
  <c r="AS71" i="1"/>
  <c r="AT71" i="1"/>
  <c r="AQ70" i="1"/>
  <c r="AS70" i="1"/>
  <c r="AT70" i="1"/>
  <c r="AQ69" i="1"/>
  <c r="AS69" i="1"/>
  <c r="AT69" i="1"/>
  <c r="AQ68" i="1"/>
  <c r="AS68" i="1"/>
  <c r="AT68" i="1"/>
  <c r="AU68" i="1"/>
  <c r="AQ67" i="1"/>
  <c r="AS67" i="1"/>
  <c r="AT67" i="1"/>
  <c r="AQ66" i="1"/>
  <c r="AS66" i="1"/>
  <c r="AT66" i="1"/>
  <c r="AQ65" i="1"/>
  <c r="AS65" i="1"/>
  <c r="AT65" i="1"/>
  <c r="AQ64" i="1"/>
  <c r="AS64" i="1"/>
  <c r="AT64" i="1"/>
  <c r="AQ63" i="1"/>
  <c r="AS63" i="1"/>
  <c r="AT63" i="1"/>
  <c r="AQ62" i="1"/>
  <c r="AS62" i="1"/>
  <c r="AT62" i="1"/>
  <c r="AQ61" i="1"/>
  <c r="AS61" i="1"/>
  <c r="AT61" i="1"/>
  <c r="AQ60" i="1"/>
  <c r="AS60" i="1"/>
  <c r="AT60" i="1"/>
  <c r="AU60" i="1"/>
  <c r="AQ59" i="1"/>
  <c r="AS59" i="1"/>
  <c r="AT59" i="1"/>
  <c r="AQ58" i="1"/>
  <c r="AS58" i="1"/>
  <c r="AT58" i="1"/>
  <c r="AQ57" i="1"/>
  <c r="AS57" i="1"/>
  <c r="AT57" i="1"/>
  <c r="AQ56" i="1"/>
  <c r="AS56" i="1"/>
  <c r="AT56" i="1"/>
  <c r="AQ55" i="1"/>
  <c r="AS55" i="1"/>
  <c r="AT55" i="1"/>
  <c r="AS53" i="1"/>
  <c r="AT53" i="1"/>
  <c r="AS52" i="1"/>
  <c r="AT52" i="1"/>
  <c r="AS49" i="1"/>
  <c r="AT49" i="1"/>
  <c r="AS48" i="1"/>
  <c r="AT48" i="1"/>
  <c r="AS46" i="1"/>
  <c r="AT46" i="1"/>
  <c r="AS44" i="1"/>
  <c r="AT44" i="1"/>
  <c r="AU44" i="1"/>
  <c r="AS42" i="1"/>
  <c r="AT42" i="1"/>
  <c r="AS40" i="1"/>
  <c r="AT40" i="1"/>
  <c r="AS39" i="1"/>
  <c r="AT39" i="1"/>
  <c r="AU39" i="1"/>
  <c r="AQ36" i="1"/>
  <c r="AS36" i="1"/>
  <c r="AT36" i="1"/>
  <c r="AQ35" i="1"/>
  <c r="AS35" i="1"/>
  <c r="AT35" i="1"/>
  <c r="AQ34" i="1"/>
  <c r="AS34" i="1"/>
  <c r="AT34" i="1"/>
  <c r="AQ33" i="1"/>
  <c r="AS33" i="1"/>
  <c r="AT33" i="1"/>
  <c r="AU33" i="1"/>
  <c r="AQ32" i="1"/>
  <c r="AS32" i="1"/>
  <c r="AT32" i="1"/>
  <c r="AQ31" i="1"/>
  <c r="AS31" i="1"/>
  <c r="AT31" i="1"/>
  <c r="AQ30" i="1"/>
  <c r="AS30" i="1"/>
  <c r="AT30" i="1"/>
  <c r="AU30" i="1"/>
  <c r="AQ29" i="1"/>
  <c r="AS29" i="1"/>
  <c r="AT29" i="1"/>
  <c r="AQ28" i="1"/>
  <c r="AS28" i="1"/>
  <c r="AT28" i="1"/>
  <c r="AQ27" i="1"/>
  <c r="AS27" i="1"/>
  <c r="AT27" i="1"/>
  <c r="AQ26" i="1"/>
  <c r="AS26" i="1"/>
  <c r="AT26" i="1"/>
  <c r="AU26" i="1"/>
  <c r="AQ25" i="1"/>
  <c r="AS25" i="1"/>
  <c r="AT25" i="1"/>
  <c r="AQ24" i="1"/>
  <c r="AS24" i="1"/>
  <c r="AT24" i="1"/>
  <c r="AQ23" i="1"/>
  <c r="AS23" i="1"/>
  <c r="AT23" i="1"/>
  <c r="AQ21" i="1"/>
  <c r="AS21" i="1"/>
  <c r="AT21" i="1"/>
  <c r="AU21" i="1"/>
  <c r="AQ20" i="1"/>
  <c r="AS20" i="1"/>
  <c r="AT20" i="1"/>
  <c r="AU20" i="1"/>
  <c r="AQ19" i="1"/>
  <c r="AS19" i="1"/>
  <c r="AT19" i="1"/>
  <c r="AU19" i="1"/>
  <c r="AQ18" i="1"/>
  <c r="AS18" i="1"/>
  <c r="AT18" i="1"/>
  <c r="AQ17" i="1"/>
  <c r="AS17" i="1"/>
  <c r="AT17" i="1"/>
  <c r="AU17" i="1"/>
  <c r="AQ16" i="1"/>
  <c r="AS16" i="1"/>
  <c r="AT16" i="1"/>
  <c r="AU16" i="1"/>
  <c r="AQ15" i="1"/>
  <c r="AS15" i="1"/>
  <c r="AT15" i="1"/>
  <c r="AU15" i="1"/>
  <c r="AQ14" i="1"/>
  <c r="AS14" i="1"/>
  <c r="AT14" i="1"/>
  <c r="AQ13" i="1"/>
  <c r="AS13" i="1"/>
  <c r="AT13" i="1"/>
  <c r="AU13" i="1"/>
  <c r="AQ12" i="1"/>
  <c r="AS12" i="1"/>
  <c r="AT12" i="1"/>
  <c r="AQ11" i="1"/>
  <c r="AS11" i="1"/>
  <c r="AT11" i="1"/>
  <c r="AU11" i="1"/>
  <c r="AQ9" i="1"/>
  <c r="AS9" i="1"/>
  <c r="AT9" i="1"/>
  <c r="AU9" i="1"/>
  <c r="AQ8" i="1"/>
  <c r="AS8" i="1"/>
  <c r="AT8" i="1"/>
  <c r="AU8" i="1"/>
  <c r="AQ7" i="1"/>
  <c r="AS7" i="1"/>
  <c r="AT7" i="1"/>
  <c r="AU7" i="1"/>
  <c r="AQ6" i="1"/>
  <c r="AS6" i="1"/>
  <c r="AT6" i="1"/>
  <c r="AF72" i="1"/>
  <c r="AH72" i="1"/>
  <c r="AI72" i="1"/>
  <c r="AF71" i="1"/>
  <c r="AH71" i="1"/>
  <c r="AI71" i="1"/>
  <c r="AF70" i="1"/>
  <c r="AH70" i="1"/>
  <c r="AI70" i="1"/>
  <c r="AF69" i="1"/>
  <c r="AH69" i="1"/>
  <c r="AI69" i="1"/>
  <c r="AF68" i="1"/>
  <c r="AH68" i="1"/>
  <c r="AI68" i="1"/>
  <c r="AF67" i="1"/>
  <c r="AH67" i="1"/>
  <c r="AI67" i="1"/>
  <c r="AJ67" i="1"/>
  <c r="AF66" i="1"/>
  <c r="AH66" i="1"/>
  <c r="AI66" i="1"/>
  <c r="AF65" i="1"/>
  <c r="AH65" i="1"/>
  <c r="AI65" i="1"/>
  <c r="AF64" i="1"/>
  <c r="AH64" i="1"/>
  <c r="AI64" i="1"/>
  <c r="AF63" i="1"/>
  <c r="AH63" i="1"/>
  <c r="AI63" i="1"/>
  <c r="AF62" i="1"/>
  <c r="AH62" i="1"/>
  <c r="AI62" i="1"/>
  <c r="AF61" i="1"/>
  <c r="AH61" i="1"/>
  <c r="AI61" i="1"/>
  <c r="AF60" i="1"/>
  <c r="AH60" i="1"/>
  <c r="AI60" i="1"/>
  <c r="AF59" i="1"/>
  <c r="AH59" i="1"/>
  <c r="AI59" i="1"/>
  <c r="AJ59" i="1"/>
  <c r="AF58" i="1"/>
  <c r="AH58" i="1"/>
  <c r="AI58" i="1"/>
  <c r="AJ58" i="1"/>
  <c r="AF57" i="1"/>
  <c r="AH57" i="1"/>
  <c r="AI57" i="1"/>
  <c r="AF56" i="1"/>
  <c r="AH56" i="1"/>
  <c r="AI56" i="1"/>
  <c r="AF55" i="1"/>
  <c r="AH55" i="1"/>
  <c r="AI55" i="1"/>
  <c r="AF53" i="1"/>
  <c r="AH53" i="1"/>
  <c r="AI53" i="1"/>
  <c r="AF52" i="1"/>
  <c r="AH52" i="1"/>
  <c r="AI52" i="1"/>
  <c r="AF51" i="1"/>
  <c r="AH51" i="1"/>
  <c r="AI51" i="1"/>
  <c r="AF50" i="1"/>
  <c r="AH50" i="1"/>
  <c r="AI50" i="1"/>
  <c r="AF49" i="1"/>
  <c r="AH49" i="1"/>
  <c r="AI49" i="1"/>
  <c r="AF48" i="1"/>
  <c r="AH48" i="1"/>
  <c r="AI48" i="1"/>
  <c r="AF47" i="1"/>
  <c r="AH47" i="1"/>
  <c r="AI47" i="1"/>
  <c r="AF46" i="1"/>
  <c r="AH46" i="1"/>
  <c r="AI46" i="1"/>
  <c r="AJ46" i="1"/>
  <c r="AF45" i="1"/>
  <c r="AH45" i="1"/>
  <c r="AI45" i="1"/>
  <c r="AF44" i="1"/>
  <c r="AH44" i="1"/>
  <c r="AI44" i="1"/>
  <c r="AF43" i="1"/>
  <c r="AH43" i="1"/>
  <c r="AI43" i="1"/>
  <c r="AF42" i="1"/>
  <c r="AH42" i="1"/>
  <c r="AI42" i="1"/>
  <c r="AF40" i="1"/>
  <c r="AH40" i="1"/>
  <c r="AI40" i="1"/>
  <c r="AF39" i="1"/>
  <c r="AH39" i="1"/>
  <c r="AI39" i="1"/>
  <c r="AF38" i="1"/>
  <c r="AH38" i="1"/>
  <c r="AI38" i="1"/>
  <c r="AF36" i="1"/>
  <c r="AH36" i="1"/>
  <c r="AI36" i="1"/>
  <c r="AF35" i="1"/>
  <c r="AH35" i="1"/>
  <c r="AI35" i="1"/>
  <c r="AF34" i="1"/>
  <c r="AH34" i="1"/>
  <c r="AI34" i="1"/>
  <c r="AF33" i="1"/>
  <c r="AH33" i="1"/>
  <c r="AI33" i="1"/>
  <c r="AF32" i="1"/>
  <c r="AH32" i="1"/>
  <c r="AI32" i="1"/>
  <c r="AF31" i="1"/>
  <c r="AH31" i="1"/>
  <c r="AI31" i="1"/>
  <c r="AF30" i="1"/>
  <c r="AH30" i="1"/>
  <c r="AI30" i="1"/>
  <c r="AF29" i="1"/>
  <c r="AH29" i="1"/>
  <c r="AI29" i="1"/>
  <c r="AJ29" i="1"/>
  <c r="AF28" i="1"/>
  <c r="AH28" i="1"/>
  <c r="AI28" i="1"/>
  <c r="AF27" i="1"/>
  <c r="AH27" i="1"/>
  <c r="AI27" i="1"/>
  <c r="AF26" i="1"/>
  <c r="AH26" i="1"/>
  <c r="AI26" i="1"/>
  <c r="AJ26" i="1"/>
  <c r="AF25" i="1"/>
  <c r="AH25" i="1"/>
  <c r="AI25" i="1"/>
  <c r="AF24" i="1"/>
  <c r="AH24" i="1"/>
  <c r="AI24" i="1"/>
  <c r="AJ24" i="1"/>
  <c r="AF23" i="1"/>
  <c r="AH23" i="1"/>
  <c r="AI23" i="1"/>
  <c r="AF21" i="1"/>
  <c r="AH21" i="1"/>
  <c r="AI21" i="1"/>
  <c r="AJ21" i="1"/>
  <c r="AF20" i="1"/>
  <c r="AH20" i="1"/>
  <c r="AI20" i="1"/>
  <c r="AF19" i="1"/>
  <c r="AH19" i="1"/>
  <c r="AI19" i="1"/>
  <c r="AJ19" i="1"/>
  <c r="AF18" i="1"/>
  <c r="AH18" i="1"/>
  <c r="AI18" i="1"/>
  <c r="AF17" i="1"/>
  <c r="AH17" i="1"/>
  <c r="AI17" i="1"/>
  <c r="AJ17" i="1"/>
  <c r="AF16" i="1"/>
  <c r="AH16" i="1"/>
  <c r="AI16" i="1"/>
  <c r="AF15" i="1"/>
  <c r="AH15" i="1"/>
  <c r="AI15" i="1"/>
  <c r="AJ15" i="1"/>
  <c r="AF14" i="1"/>
  <c r="AH14" i="1"/>
  <c r="AI14" i="1"/>
  <c r="AF13" i="1"/>
  <c r="AH13" i="1"/>
  <c r="AI13" i="1"/>
  <c r="AJ13" i="1"/>
  <c r="AF12" i="1"/>
  <c r="AH12" i="1"/>
  <c r="AI12" i="1"/>
  <c r="AF11" i="1"/>
  <c r="AH11" i="1"/>
  <c r="AI11" i="1"/>
  <c r="AJ11" i="1"/>
  <c r="AF9" i="1"/>
  <c r="AH9" i="1"/>
  <c r="AI9" i="1"/>
  <c r="AJ9" i="1"/>
  <c r="AF8" i="1"/>
  <c r="AH8" i="1"/>
  <c r="AI8" i="1"/>
  <c r="AJ8" i="1"/>
  <c r="AF7" i="1"/>
  <c r="AH7" i="1"/>
  <c r="AI7" i="1"/>
  <c r="AJ7" i="1"/>
  <c r="AF6" i="1"/>
  <c r="AH6" i="1"/>
  <c r="AI6" i="1"/>
  <c r="U72" i="1"/>
  <c r="W72" i="1"/>
  <c r="X72" i="1"/>
  <c r="U71" i="1"/>
  <c r="W71" i="1"/>
  <c r="X71" i="1"/>
  <c r="U70" i="1"/>
  <c r="W70" i="1"/>
  <c r="X70" i="1"/>
  <c r="U69" i="1"/>
  <c r="W69" i="1"/>
  <c r="X69" i="1"/>
  <c r="Y69" i="1"/>
  <c r="U68" i="1"/>
  <c r="W68" i="1"/>
  <c r="X68" i="1"/>
  <c r="Y68" i="1"/>
  <c r="U67" i="1"/>
  <c r="W67" i="1"/>
  <c r="X67" i="1"/>
  <c r="U66" i="1"/>
  <c r="W66" i="1"/>
  <c r="X66" i="1"/>
  <c r="U65" i="1"/>
  <c r="W65" i="1"/>
  <c r="X65" i="1"/>
  <c r="Y65" i="1"/>
  <c r="U64" i="1"/>
  <c r="W64" i="1"/>
  <c r="X64" i="1"/>
  <c r="Y64" i="1"/>
  <c r="U63" i="1"/>
  <c r="W63" i="1"/>
  <c r="X63" i="1"/>
  <c r="U62" i="1"/>
  <c r="W62" i="1"/>
  <c r="X62" i="1"/>
  <c r="U61" i="1"/>
  <c r="W61" i="1"/>
  <c r="X61" i="1"/>
  <c r="Y61" i="1"/>
  <c r="U60" i="1"/>
  <c r="W60" i="1"/>
  <c r="X60" i="1"/>
  <c r="U59" i="1"/>
  <c r="W59" i="1"/>
  <c r="X59" i="1"/>
  <c r="Y59" i="1"/>
  <c r="U58" i="1"/>
  <c r="W58" i="1"/>
  <c r="X58" i="1"/>
  <c r="U57" i="1"/>
  <c r="W57" i="1"/>
  <c r="X57" i="1"/>
  <c r="Y57" i="1"/>
  <c r="U56" i="1"/>
  <c r="U55" i="1"/>
  <c r="W55" i="1"/>
  <c r="X55" i="1"/>
  <c r="U53" i="1"/>
  <c r="W53" i="1"/>
  <c r="X53" i="1"/>
  <c r="Y53" i="1"/>
  <c r="U52" i="1"/>
  <c r="W52" i="1"/>
  <c r="X52" i="1"/>
  <c r="Y52" i="1"/>
  <c r="U51" i="1"/>
  <c r="W51" i="1"/>
  <c r="X51" i="1"/>
  <c r="U50" i="1"/>
  <c r="W50" i="1"/>
  <c r="X50" i="1"/>
  <c r="U49" i="1"/>
  <c r="W49" i="1"/>
  <c r="X49" i="1"/>
  <c r="Y49" i="1"/>
  <c r="U48" i="1"/>
  <c r="W48" i="1"/>
  <c r="X48" i="1"/>
  <c r="Y48" i="1"/>
  <c r="U47" i="1"/>
  <c r="W47" i="1"/>
  <c r="X47" i="1"/>
  <c r="U46" i="1"/>
  <c r="W46" i="1"/>
  <c r="X46" i="1"/>
  <c r="Y46" i="1"/>
  <c r="U45" i="1"/>
  <c r="W45" i="1"/>
  <c r="X45" i="1"/>
  <c r="U44" i="1"/>
  <c r="W44" i="1"/>
  <c r="X44" i="1"/>
  <c r="Y44" i="1"/>
  <c r="U43" i="1"/>
  <c r="W43" i="1"/>
  <c r="X43" i="1"/>
  <c r="U42" i="1"/>
  <c r="W42" i="1"/>
  <c r="X42" i="1"/>
  <c r="U40" i="1"/>
  <c r="W40" i="1"/>
  <c r="X40" i="1"/>
  <c r="U39" i="1"/>
  <c r="W39" i="1"/>
  <c r="X39" i="1"/>
  <c r="Y39" i="1"/>
  <c r="U38" i="1"/>
  <c r="W38" i="1"/>
  <c r="X38" i="1"/>
  <c r="U36" i="1"/>
  <c r="W36" i="1"/>
  <c r="X36" i="1"/>
  <c r="U35" i="1"/>
  <c r="W35" i="1"/>
  <c r="X35" i="1"/>
  <c r="U34" i="1"/>
  <c r="W34" i="1"/>
  <c r="X34" i="1"/>
  <c r="U33" i="1"/>
  <c r="W33" i="1"/>
  <c r="X33" i="1"/>
  <c r="U32" i="1"/>
  <c r="W32" i="1"/>
  <c r="X32" i="1"/>
  <c r="Y32" i="1"/>
  <c r="U31" i="1"/>
  <c r="W31" i="1"/>
  <c r="X31" i="1"/>
  <c r="U30" i="1"/>
  <c r="W30" i="1"/>
  <c r="X30" i="1"/>
  <c r="Y30" i="1"/>
  <c r="U29" i="1"/>
  <c r="W29" i="1"/>
  <c r="X29" i="1"/>
  <c r="U28" i="1"/>
  <c r="W28" i="1"/>
  <c r="X28" i="1"/>
  <c r="U27" i="1"/>
  <c r="W27" i="1"/>
  <c r="X27" i="1"/>
  <c r="U26" i="1"/>
  <c r="W26" i="1"/>
  <c r="X26" i="1"/>
  <c r="U24" i="1"/>
  <c r="W24" i="1"/>
  <c r="X24" i="1"/>
  <c r="U23" i="1"/>
  <c r="W23" i="1"/>
  <c r="X23" i="1"/>
  <c r="Y23" i="1"/>
  <c r="U21" i="1"/>
  <c r="W21" i="1"/>
  <c r="X21" i="1"/>
  <c r="Y21" i="1"/>
  <c r="U20" i="1"/>
  <c r="W20" i="1"/>
  <c r="X20" i="1"/>
  <c r="U19" i="1"/>
  <c r="W19" i="1"/>
  <c r="X19" i="1"/>
  <c r="Y19" i="1"/>
  <c r="U18" i="1"/>
  <c r="W18" i="1"/>
  <c r="X18" i="1"/>
  <c r="Y18" i="1"/>
  <c r="U17" i="1"/>
  <c r="W17" i="1"/>
  <c r="X17" i="1"/>
  <c r="Y17" i="1"/>
  <c r="U16" i="1"/>
  <c r="W16" i="1"/>
  <c r="X16" i="1"/>
  <c r="U15" i="1"/>
  <c r="W15" i="1"/>
  <c r="X15" i="1"/>
  <c r="Y15" i="1"/>
  <c r="U14" i="1"/>
  <c r="W14" i="1"/>
  <c r="X14" i="1"/>
  <c r="U13" i="1"/>
  <c r="W13" i="1"/>
  <c r="X13" i="1"/>
  <c r="Y13" i="1"/>
  <c r="U12" i="1"/>
  <c r="W12" i="1"/>
  <c r="X12" i="1"/>
  <c r="U11" i="1"/>
  <c r="W11" i="1"/>
  <c r="X11" i="1"/>
  <c r="Y11" i="1"/>
  <c r="U9" i="1"/>
  <c r="W9" i="1"/>
  <c r="X9" i="1"/>
  <c r="Y9" i="1"/>
  <c r="U8" i="1"/>
  <c r="W8" i="1"/>
  <c r="X8" i="1"/>
  <c r="Y8" i="1"/>
  <c r="W7" i="1"/>
  <c r="X7" i="1"/>
  <c r="Y7" i="1"/>
  <c r="U6" i="1"/>
  <c r="W6" i="1"/>
  <c r="X6" i="1"/>
  <c r="J56" i="1"/>
  <c r="L56" i="1"/>
  <c r="M56" i="1"/>
  <c r="N56" i="1"/>
  <c r="J57" i="1"/>
  <c r="L57" i="1"/>
  <c r="M57" i="1"/>
  <c r="J58" i="1"/>
  <c r="L58" i="1"/>
  <c r="M58" i="1"/>
  <c r="J59" i="1"/>
  <c r="L59" i="1"/>
  <c r="M59" i="1"/>
  <c r="N59" i="1"/>
  <c r="J60" i="1"/>
  <c r="L60" i="1"/>
  <c r="M60" i="1"/>
  <c r="N60" i="1"/>
  <c r="J61" i="1"/>
  <c r="L61" i="1"/>
  <c r="M61" i="1"/>
  <c r="N61" i="1"/>
  <c r="J62" i="1"/>
  <c r="L62" i="1"/>
  <c r="M62" i="1"/>
  <c r="N62" i="1"/>
  <c r="J63" i="1"/>
  <c r="L63" i="1"/>
  <c r="M63" i="1"/>
  <c r="N63" i="1"/>
  <c r="J64" i="1"/>
  <c r="L64" i="1"/>
  <c r="M64" i="1"/>
  <c r="N64" i="1"/>
  <c r="J65" i="1"/>
  <c r="L65" i="1"/>
  <c r="M65" i="1"/>
  <c r="N65" i="1"/>
  <c r="J66" i="1"/>
  <c r="L66" i="1"/>
  <c r="M66" i="1"/>
  <c r="J67" i="1"/>
  <c r="L67" i="1"/>
  <c r="M67" i="1"/>
  <c r="N67" i="1"/>
  <c r="J68" i="1"/>
  <c r="L68" i="1"/>
  <c r="M68" i="1"/>
  <c r="N68" i="1"/>
  <c r="J69" i="1"/>
  <c r="L69" i="1"/>
  <c r="M69" i="1"/>
  <c r="N69" i="1"/>
  <c r="J70" i="1"/>
  <c r="L70" i="1"/>
  <c r="M70" i="1"/>
  <c r="N70" i="1"/>
  <c r="J71" i="1"/>
  <c r="L71" i="1"/>
  <c r="M71" i="1"/>
  <c r="N71" i="1"/>
  <c r="J72" i="1"/>
  <c r="L72" i="1"/>
  <c r="M72" i="1"/>
  <c r="N72" i="1"/>
  <c r="J55" i="1"/>
  <c r="L55" i="1"/>
  <c r="M55" i="1"/>
  <c r="N55" i="1"/>
  <c r="J38" i="1"/>
  <c r="L38" i="1"/>
  <c r="M38" i="1"/>
  <c r="M39" i="1"/>
  <c r="J40" i="1"/>
  <c r="L40" i="1"/>
  <c r="M40" i="1"/>
  <c r="J42" i="1"/>
  <c r="L42" i="1"/>
  <c r="M42" i="1"/>
  <c r="N42" i="1"/>
  <c r="J43" i="1"/>
  <c r="L43" i="1"/>
  <c r="M43" i="1"/>
  <c r="J44" i="1"/>
  <c r="L44" i="1"/>
  <c r="M44" i="1"/>
  <c r="N44" i="1"/>
  <c r="J45" i="1"/>
  <c r="L45" i="1"/>
  <c r="M45" i="1"/>
  <c r="N45" i="1"/>
  <c r="J46" i="1"/>
  <c r="L46" i="1"/>
  <c r="M46" i="1"/>
  <c r="N46" i="1"/>
  <c r="J47" i="1"/>
  <c r="L47" i="1"/>
  <c r="M47" i="1"/>
  <c r="N47" i="1"/>
  <c r="J48" i="1"/>
  <c r="L48" i="1"/>
  <c r="M48" i="1"/>
  <c r="J49" i="1"/>
  <c r="L49" i="1"/>
  <c r="M49" i="1"/>
  <c r="N49" i="1"/>
  <c r="J50" i="1"/>
  <c r="L50" i="1"/>
  <c r="M50" i="1"/>
  <c r="J51" i="1"/>
  <c r="L51" i="1"/>
  <c r="M51" i="1"/>
  <c r="N51" i="1"/>
  <c r="J52" i="1"/>
  <c r="L52" i="1"/>
  <c r="M52" i="1"/>
  <c r="N52" i="1"/>
  <c r="J53" i="1"/>
  <c r="L53" i="1"/>
  <c r="M53" i="1"/>
  <c r="N53" i="1"/>
  <c r="J24" i="1"/>
  <c r="L24" i="1"/>
  <c r="M24" i="1"/>
  <c r="N24" i="1"/>
  <c r="J27" i="1"/>
  <c r="L27" i="1"/>
  <c r="M27" i="1"/>
  <c r="N27" i="1"/>
  <c r="J28" i="1"/>
  <c r="L28" i="1"/>
  <c r="M28" i="1"/>
  <c r="N28" i="1"/>
  <c r="J29" i="1"/>
  <c r="L29" i="1"/>
  <c r="M29" i="1"/>
  <c r="N29" i="1"/>
  <c r="J30" i="1"/>
  <c r="L30" i="1"/>
  <c r="M30" i="1"/>
  <c r="N30" i="1"/>
  <c r="J31" i="1"/>
  <c r="L31" i="1"/>
  <c r="M31" i="1"/>
  <c r="N31" i="1"/>
  <c r="J32" i="1"/>
  <c r="L32" i="1"/>
  <c r="M32" i="1"/>
  <c r="N32" i="1"/>
  <c r="J33" i="1"/>
  <c r="L33" i="1"/>
  <c r="M33" i="1"/>
  <c r="N33" i="1"/>
  <c r="J34" i="1"/>
  <c r="L34" i="1"/>
  <c r="M34" i="1"/>
  <c r="J35" i="1"/>
  <c r="L35" i="1"/>
  <c r="M35" i="1"/>
  <c r="N35" i="1"/>
  <c r="J36" i="1"/>
  <c r="L36" i="1"/>
  <c r="M36" i="1"/>
  <c r="N36" i="1"/>
  <c r="J23" i="1"/>
  <c r="L23" i="1"/>
  <c r="M23" i="1"/>
  <c r="N23" i="1"/>
  <c r="AS51" i="1"/>
  <c r="AT51" i="1"/>
  <c r="AS50" i="1"/>
  <c r="AT50" i="1"/>
  <c r="AS47" i="1"/>
  <c r="AT47" i="1"/>
  <c r="AS45" i="1"/>
  <c r="AT45" i="1"/>
  <c r="AS43" i="1"/>
  <c r="AT43" i="1"/>
  <c r="AS38" i="1"/>
  <c r="AT38" i="1"/>
  <c r="AU38" i="1"/>
  <c r="Y67" i="1"/>
  <c r="Y55" i="1"/>
  <c r="AU14" i="1"/>
  <c r="Y33" i="1"/>
  <c r="AU36" i="1"/>
  <c r="Y42" i="1"/>
  <c r="Y51" i="1"/>
  <c r="Y62" i="1"/>
  <c r="AU12" i="1"/>
  <c r="Y28" i="1"/>
  <c r="AJ36" i="1"/>
  <c r="Y47" i="1"/>
  <c r="AU50" i="1"/>
  <c r="Y60" i="1"/>
  <c r="AJ64" i="1"/>
  <c r="Y31" i="1"/>
  <c r="Y45" i="1"/>
  <c r="AJ72" i="1"/>
  <c r="Y27" i="1"/>
  <c r="Y35" i="1"/>
  <c r="Y40" i="1"/>
  <c r="Y63" i="1"/>
  <c r="Y71" i="1"/>
  <c r="AJ27" i="1"/>
  <c r="AJ48" i="1"/>
  <c r="AJ57" i="1"/>
  <c r="AJ63" i="1"/>
  <c r="AJ71" i="1"/>
  <c r="AU27" i="1"/>
  <c r="AU35" i="1"/>
  <c r="AU40" i="1"/>
  <c r="AU48" i="1"/>
  <c r="AU57" i="1"/>
  <c r="AU63" i="1"/>
  <c r="AU71" i="1"/>
  <c r="Y29" i="1"/>
  <c r="AU28" i="1"/>
  <c r="AJ51" i="1"/>
  <c r="Y72" i="1"/>
  <c r="Y24" i="1"/>
  <c r="Y26" i="1"/>
  <c r="AJ30" i="1"/>
  <c r="AU46" i="1"/>
  <c r="Y70" i="1"/>
  <c r="AJ14" i="1"/>
  <c r="AJ28" i="1"/>
  <c r="Y36" i="1"/>
  <c r="AU47" i="1"/>
  <c r="AU64" i="1"/>
  <c r="Y6" i="1"/>
  <c r="Y16" i="1"/>
  <c r="AJ6" i="1"/>
  <c r="AJ12" i="1"/>
  <c r="AJ20" i="1"/>
  <c r="AJ43" i="1"/>
  <c r="N48" i="1"/>
  <c r="N50" i="1"/>
  <c r="N66" i="1"/>
  <c r="N38" i="1"/>
  <c r="N34" i="1"/>
  <c r="Y14" i="1"/>
  <c r="AJ18" i="1"/>
  <c r="AJ38" i="1"/>
  <c r="Y43" i="1"/>
  <c r="AJ35" i="1"/>
  <c r="AJ40" i="1"/>
  <c r="Y12" i="1"/>
  <c r="Y20" i="1"/>
  <c r="AJ16" i="1"/>
  <c r="AU6" i="1"/>
  <c r="AU18" i="1"/>
  <c r="Y58" i="1"/>
  <c r="Y34" i="1"/>
  <c r="Y38" i="1"/>
  <c r="N40" i="1"/>
  <c r="N43" i="1"/>
  <c r="Y50" i="1"/>
  <c r="N57" i="1"/>
  <c r="Y66" i="1"/>
  <c r="AU34" i="1"/>
  <c r="AU51" i="1"/>
  <c r="AU59" i="1"/>
  <c r="AU67" i="1"/>
  <c r="AU58" i="1"/>
  <c r="AU66" i="1"/>
  <c r="AJ60" i="1"/>
  <c r="AJ68" i="1"/>
  <c r="AJ25" i="1"/>
  <c r="AJ31" i="1"/>
  <c r="AJ44" i="1"/>
  <c r="AJ52" i="1"/>
  <c r="AU25" i="1"/>
  <c r="AU31" i="1"/>
  <c r="AU52" i="1"/>
  <c r="AU32" i="1"/>
  <c r="AU43" i="1"/>
  <c r="AJ32" i="1"/>
  <c r="AJ45" i="1"/>
  <c r="AJ53" i="1"/>
  <c r="AU53" i="1"/>
  <c r="AU45" i="1"/>
  <c r="AJ23" i="1"/>
  <c r="AJ33" i="1"/>
  <c r="AJ55" i="1"/>
  <c r="AJ61" i="1"/>
  <c r="AJ69" i="1"/>
  <c r="AU55" i="1"/>
  <c r="AU61" i="1"/>
  <c r="AU69" i="1"/>
  <c r="AJ39" i="1"/>
  <c r="AJ34" i="1"/>
  <c r="AJ56" i="1"/>
  <c r="AJ62" i="1"/>
  <c r="AJ70" i="1"/>
  <c r="AU62" i="1"/>
  <c r="AU70" i="1"/>
  <c r="AJ66" i="1"/>
  <c r="AJ49" i="1"/>
  <c r="AU49" i="1"/>
  <c r="AJ47" i="1"/>
  <c r="AJ42" i="1"/>
  <c r="AJ50" i="1"/>
  <c r="AJ65" i="1"/>
  <c r="AU24" i="1"/>
  <c r="AU29" i="1"/>
  <c r="AU42" i="1"/>
  <c r="AU65" i="1"/>
  <c r="AU56" i="1"/>
  <c r="AU23" i="1"/>
</calcChain>
</file>

<file path=xl/sharedStrings.xml><?xml version="1.0" encoding="utf-8"?>
<sst xmlns="http://schemas.openxmlformats.org/spreadsheetml/2006/main" count="159" uniqueCount="77">
  <si>
    <t>NOM DU CAVALIER</t>
  </si>
  <si>
    <t>CHEVAL</t>
  </si>
  <si>
    <t>Catégorie (ouvert, Jr ou AM)</t>
  </si>
  <si>
    <t>Pénalité</t>
  </si>
  <si>
    <t>DRESSAGE</t>
  </si>
  <si>
    <t>PHASE SAUT D'OBSTACLES</t>
  </si>
  <si>
    <t>Fenêtre de 20 secondes</t>
  </si>
  <si>
    <t>Résultat</t>
  </si>
  <si>
    <t>Pénalité S.O non-fixe</t>
  </si>
  <si>
    <t>Pénalité S.O fixes</t>
  </si>
  <si>
    <t>T.A.</t>
  </si>
  <si>
    <t>Chrono</t>
  </si>
  <si>
    <t xml:space="preserve"> + / -</t>
  </si>
  <si>
    <t>Pénalité Temps</t>
  </si>
  <si>
    <t>TOTAL</t>
  </si>
  <si>
    <t>RANG</t>
  </si>
  <si>
    <t>RÉSULTAT</t>
  </si>
  <si>
    <t>CUMULATIF</t>
  </si>
  <si>
    <t>CONCOURS 4</t>
  </si>
  <si>
    <t>DEBUTANT H30</t>
  </si>
  <si>
    <t>H27</t>
  </si>
  <si>
    <t>PRÉ-DÉBUTANT H24</t>
  </si>
  <si>
    <t>SAUTERELLES H18</t>
  </si>
  <si>
    <t>COMPILATION COMBINÉES 2024</t>
  </si>
  <si>
    <t>Picasso</t>
  </si>
  <si>
    <t>Olivia Houle</t>
  </si>
  <si>
    <t>Tempete</t>
  </si>
  <si>
    <t>Leandra St-Hilaire</t>
  </si>
  <si>
    <t>Expresso</t>
  </si>
  <si>
    <t>Olivia Thibodeau</t>
  </si>
  <si>
    <t>JR</t>
  </si>
  <si>
    <t>SR</t>
  </si>
  <si>
    <t>Frederike Langlois</t>
  </si>
  <si>
    <t>Sofianne Couture</t>
  </si>
  <si>
    <t>Zalya Guimont</t>
  </si>
  <si>
    <t>Myriam Lafond</t>
  </si>
  <si>
    <t>Marie-Soleil Morin</t>
  </si>
  <si>
    <t>Azarya</t>
  </si>
  <si>
    <t>Kelly Lemay</t>
  </si>
  <si>
    <t>Moka</t>
  </si>
  <si>
    <t>Joanie Hamel</t>
  </si>
  <si>
    <t>Unter</t>
  </si>
  <si>
    <t>Kelly-Ann Genest</t>
  </si>
  <si>
    <t>Lawson</t>
  </si>
  <si>
    <t>Sofia Leroux</t>
  </si>
  <si>
    <t>Absolute Gelato</t>
  </si>
  <si>
    <t>Momentum</t>
  </si>
  <si>
    <t>EL</t>
  </si>
  <si>
    <t>Anais Hebert</t>
  </si>
  <si>
    <t>Eddison</t>
  </si>
  <si>
    <t>No Rank</t>
  </si>
  <si>
    <t>NS</t>
  </si>
  <si>
    <t>Lily</t>
  </si>
  <si>
    <t>Rio's Rose</t>
  </si>
  <si>
    <t>Halcyonia Audra Anne</t>
  </si>
  <si>
    <t>Dutchy</t>
  </si>
  <si>
    <t># Dossard</t>
  </si>
  <si>
    <t>La Printaniere - Bromont</t>
  </si>
  <si>
    <t>Petit Bromont</t>
  </si>
  <si>
    <t>Princess Peach</t>
  </si>
  <si>
    <t>AM</t>
  </si>
  <si>
    <t>Mariane Da Sylva</t>
  </si>
  <si>
    <t>Nb partant</t>
  </si>
  <si>
    <t>Points</t>
  </si>
  <si>
    <t>Position</t>
  </si>
  <si>
    <t>Point</t>
  </si>
  <si>
    <t>Cumulatif saison</t>
  </si>
  <si>
    <t>Total point</t>
  </si>
  <si>
    <t>Anabelle Cordeau</t>
  </si>
  <si>
    <t xml:space="preserve">Lupin </t>
  </si>
  <si>
    <t xml:space="preserve">ROYALE </t>
  </si>
  <si>
    <t>Malyssa Breton</t>
  </si>
  <si>
    <t>She Beats the clock</t>
  </si>
  <si>
    <t>OPEN</t>
  </si>
  <si>
    <t xml:space="preserve">Sévrina Richard </t>
  </si>
  <si>
    <t xml:space="preserve">Open </t>
  </si>
  <si>
    <t xml:space="preserve">Tanguy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</si>
</sst>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0"/>
      <name val="Arial"/>
      <family val="2"/>
    </font>
    <font>
      <b/>
      <sz val="18"/>
      <color theme="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</fills>
  <borders count="5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20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horizontal="center"/>
    </xf>
    <xf numFmtId="2" fontId="1" fillId="2" borderId="24" xfId="0" applyNumberFormat="1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2" fontId="1" fillId="2" borderId="11" xfId="0" applyNumberFormat="1" applyFont="1" applyFill="1" applyBorder="1" applyAlignment="1">
      <alignment horizontal="center"/>
    </xf>
    <xf numFmtId="0" fontId="1" fillId="0" borderId="22" xfId="0" applyFont="1" applyBorder="1" applyAlignment="1">
      <alignment horizontal="center"/>
    </xf>
    <xf numFmtId="2" fontId="1" fillId="2" borderId="25" xfId="0" applyNumberFormat="1" applyFont="1" applyFill="1" applyBorder="1" applyAlignment="1">
      <alignment horizontal="center"/>
    </xf>
    <xf numFmtId="0" fontId="1" fillId="0" borderId="20" xfId="0" applyFont="1" applyBorder="1" applyAlignment="1" applyProtection="1">
      <alignment horizontal="center"/>
      <protection locked="0"/>
    </xf>
    <xf numFmtId="2" fontId="1" fillId="0" borderId="19" xfId="0" applyNumberFormat="1" applyFont="1" applyBorder="1" applyAlignment="1">
      <alignment horizontal="center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1" fillId="0" borderId="23" xfId="0" applyFont="1" applyBorder="1" applyAlignment="1" applyProtection="1">
      <alignment horizontal="center"/>
      <protection locked="0"/>
    </xf>
    <xf numFmtId="0" fontId="1" fillId="0" borderId="26" xfId="0" applyFont="1" applyBorder="1" applyAlignment="1">
      <alignment horizontal="center"/>
    </xf>
    <xf numFmtId="2" fontId="1" fillId="0" borderId="22" xfId="0" applyNumberFormat="1" applyFont="1" applyBorder="1" applyAlignment="1">
      <alignment horizontal="center"/>
    </xf>
    <xf numFmtId="2" fontId="1" fillId="0" borderId="21" xfId="0" applyNumberFormat="1" applyFont="1" applyBorder="1" applyAlignment="1">
      <alignment horizontal="center"/>
    </xf>
    <xf numFmtId="2" fontId="3" fillId="2" borderId="24" xfId="0" applyNumberFormat="1" applyFont="1" applyFill="1" applyBorder="1" applyAlignment="1">
      <alignment horizontal="center"/>
    </xf>
    <xf numFmtId="2" fontId="3" fillId="2" borderId="11" xfId="0" applyNumberFormat="1" applyFont="1" applyFill="1" applyBorder="1" applyAlignment="1">
      <alignment horizontal="center"/>
    </xf>
    <xf numFmtId="0" fontId="7" fillId="0" borderId="3" xfId="0" applyFont="1" applyBorder="1" applyProtection="1">
      <protection locked="0"/>
    </xf>
    <xf numFmtId="0" fontId="7" fillId="0" borderId="6" xfId="0" applyFont="1" applyBorder="1" applyProtection="1">
      <protection locked="0"/>
    </xf>
    <xf numFmtId="0" fontId="7" fillId="0" borderId="21" xfId="0" applyFont="1" applyBorder="1" applyProtection="1">
      <protection locked="0"/>
    </xf>
    <xf numFmtId="0" fontId="7" fillId="0" borderId="22" xfId="0" applyFont="1" applyBorder="1" applyProtection="1">
      <protection locked="0"/>
    </xf>
    <xf numFmtId="0" fontId="1" fillId="0" borderId="21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4" borderId="27" xfId="0" applyFont="1" applyFill="1" applyBorder="1" applyAlignment="1" applyProtection="1">
      <alignment horizontal="center"/>
      <protection locked="0"/>
    </xf>
    <xf numFmtId="0" fontId="1" fillId="4" borderId="29" xfId="0" applyFont="1" applyFill="1" applyBorder="1" applyAlignment="1" applyProtection="1">
      <alignment horizontal="center"/>
      <protection locked="0"/>
    </xf>
    <xf numFmtId="0" fontId="0" fillId="5" borderId="1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10" xfId="0" applyFill="1" applyBorder="1"/>
    <xf numFmtId="0" fontId="1" fillId="3" borderId="18" xfId="0" applyFont="1" applyFill="1" applyBorder="1" applyAlignment="1" applyProtection="1">
      <alignment horizontal="center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3" borderId="21" xfId="0" applyFont="1" applyFill="1" applyBorder="1" applyAlignment="1" applyProtection="1">
      <alignment horizontal="center"/>
      <protection locked="0"/>
    </xf>
    <xf numFmtId="0" fontId="1" fillId="3" borderId="20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23" xfId="0" applyFont="1" applyFill="1" applyBorder="1" applyAlignment="1" applyProtection="1">
      <alignment horizontal="center"/>
      <protection locked="0"/>
    </xf>
    <xf numFmtId="0" fontId="1" fillId="3" borderId="19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22" xfId="0" applyFont="1" applyFill="1" applyBorder="1" applyAlignment="1" applyProtection="1">
      <alignment horizontal="center"/>
      <protection locked="0"/>
    </xf>
    <xf numFmtId="0" fontId="1" fillId="3" borderId="24" xfId="0" applyFont="1" applyFill="1" applyBorder="1" applyAlignment="1" applyProtection="1">
      <alignment horizontal="center"/>
      <protection locked="0"/>
    </xf>
    <xf numFmtId="0" fontId="1" fillId="3" borderId="11" xfId="0" applyFont="1" applyFill="1" applyBorder="1" applyAlignment="1" applyProtection="1">
      <alignment horizontal="center"/>
      <protection locked="0"/>
    </xf>
    <xf numFmtId="0" fontId="1" fillId="3" borderId="25" xfId="0" applyFont="1" applyFill="1" applyBorder="1" applyAlignment="1" applyProtection="1">
      <alignment horizontal="center"/>
      <protection locked="0"/>
    </xf>
    <xf numFmtId="0" fontId="1" fillId="8" borderId="18" xfId="0" applyFont="1" applyFill="1" applyBorder="1" applyAlignment="1" applyProtection="1">
      <alignment horizontal="center"/>
      <protection locked="0"/>
    </xf>
    <xf numFmtId="0" fontId="1" fillId="8" borderId="3" xfId="0" applyFont="1" applyFill="1" applyBorder="1" applyAlignment="1" applyProtection="1">
      <alignment horizontal="center"/>
      <protection locked="0"/>
    </xf>
    <xf numFmtId="0" fontId="1" fillId="8" borderId="21" xfId="0" applyFont="1" applyFill="1" applyBorder="1" applyAlignment="1" applyProtection="1">
      <alignment horizontal="center"/>
      <protection locked="0"/>
    </xf>
    <xf numFmtId="0" fontId="1" fillId="8" borderId="20" xfId="0" applyFont="1" applyFill="1" applyBorder="1" applyAlignment="1" applyProtection="1">
      <alignment horizontal="center"/>
      <protection locked="0"/>
    </xf>
    <xf numFmtId="0" fontId="1" fillId="8" borderId="4" xfId="0" applyFont="1" applyFill="1" applyBorder="1" applyAlignment="1" applyProtection="1">
      <alignment horizontal="center"/>
      <protection locked="0"/>
    </xf>
    <xf numFmtId="0" fontId="1" fillId="8" borderId="23" xfId="0" applyFont="1" applyFill="1" applyBorder="1" applyAlignment="1" applyProtection="1">
      <alignment horizontal="center"/>
      <protection locked="0"/>
    </xf>
    <xf numFmtId="0" fontId="1" fillId="8" borderId="19" xfId="0" applyFont="1" applyFill="1" applyBorder="1" applyAlignment="1" applyProtection="1">
      <alignment horizontal="center"/>
      <protection locked="0"/>
    </xf>
    <xf numFmtId="0" fontId="1" fillId="8" borderId="6" xfId="0" applyFont="1" applyFill="1" applyBorder="1" applyAlignment="1" applyProtection="1">
      <alignment horizontal="center"/>
      <protection locked="0"/>
    </xf>
    <xf numFmtId="0" fontId="1" fillId="8" borderId="22" xfId="0" applyFont="1" applyFill="1" applyBorder="1" applyAlignment="1" applyProtection="1">
      <alignment horizontal="center"/>
      <protection locked="0"/>
    </xf>
    <xf numFmtId="0" fontId="11" fillId="0" borderId="6" xfId="0" applyFont="1" applyBorder="1"/>
    <xf numFmtId="0" fontId="1" fillId="0" borderId="6" xfId="0" applyFont="1" applyBorder="1"/>
    <xf numFmtId="0" fontId="12" fillId="0" borderId="6" xfId="0" applyFont="1" applyBorder="1"/>
    <xf numFmtId="2" fontId="7" fillId="3" borderId="3" xfId="0" applyNumberFormat="1" applyFont="1" applyFill="1" applyBorder="1" applyAlignment="1">
      <alignment horizontal="center"/>
    </xf>
    <xf numFmtId="2" fontId="7" fillId="3" borderId="30" xfId="0" applyNumberFormat="1" applyFont="1" applyFill="1" applyBorder="1" applyAlignment="1">
      <alignment horizontal="center"/>
    </xf>
    <xf numFmtId="0" fontId="7" fillId="0" borderId="34" xfId="0" applyFont="1" applyBorder="1" applyProtection="1">
      <protection locked="0"/>
    </xf>
    <xf numFmtId="0" fontId="1" fillId="0" borderId="31" xfId="0" applyFont="1" applyBorder="1"/>
    <xf numFmtId="0" fontId="1" fillId="0" borderId="6" xfId="0" applyFont="1" applyBorder="1" applyProtection="1">
      <protection locked="0"/>
    </xf>
    <xf numFmtId="0" fontId="12" fillId="0" borderId="11" xfId="0" applyFont="1" applyBorder="1"/>
    <xf numFmtId="0" fontId="1" fillId="0" borderId="36" xfId="0" applyFont="1" applyBorder="1"/>
    <xf numFmtId="0" fontId="11" fillId="0" borderId="24" xfId="0" applyFont="1" applyBorder="1"/>
    <xf numFmtId="0" fontId="11" fillId="0" borderId="11" xfId="0" applyFont="1" applyBorder="1"/>
    <xf numFmtId="0" fontId="11" fillId="0" borderId="35" xfId="0" applyFont="1" applyBorder="1"/>
    <xf numFmtId="0" fontId="1" fillId="0" borderId="35" xfId="0" applyFont="1" applyBorder="1"/>
    <xf numFmtId="0" fontId="11" fillId="0" borderId="38" xfId="0" applyFont="1" applyBorder="1"/>
    <xf numFmtId="0" fontId="12" fillId="0" borderId="6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22" xfId="0" applyFont="1" applyBorder="1" applyAlignment="1" applyProtection="1">
      <alignment horizontal="center"/>
      <protection locked="0"/>
    </xf>
    <xf numFmtId="0" fontId="11" fillId="0" borderId="19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7" fillId="0" borderId="38" xfId="0" applyFont="1" applyBorder="1" applyAlignment="1" applyProtection="1">
      <alignment horizontal="center"/>
      <protection locked="0"/>
    </xf>
    <xf numFmtId="0" fontId="7" fillId="5" borderId="17" xfId="0" applyFont="1" applyFill="1" applyBorder="1"/>
    <xf numFmtId="0" fontId="7" fillId="3" borderId="3" xfId="0" applyFont="1" applyFill="1" applyBorder="1" applyAlignment="1" applyProtection="1">
      <alignment horizontal="center"/>
      <protection locked="0"/>
    </xf>
    <xf numFmtId="0" fontId="7" fillId="3" borderId="21" xfId="0" applyFont="1" applyFill="1" applyBorder="1" applyAlignment="1" applyProtection="1">
      <alignment horizontal="center"/>
      <protection locked="0"/>
    </xf>
    <xf numFmtId="2" fontId="7" fillId="3" borderId="37" xfId="0" applyNumberFormat="1" applyFont="1" applyFill="1" applyBorder="1" applyAlignment="1">
      <alignment horizontal="center"/>
    </xf>
    <xf numFmtId="2" fontId="7" fillId="3" borderId="33" xfId="0" applyNumberFormat="1" applyFont="1" applyFill="1" applyBorder="1" applyAlignment="1">
      <alignment horizontal="center"/>
    </xf>
    <xf numFmtId="2" fontId="7" fillId="3" borderId="28" xfId="0" applyNumberFormat="1" applyFont="1" applyFill="1" applyBorder="1" applyAlignment="1">
      <alignment horizontal="center"/>
    </xf>
    <xf numFmtId="0" fontId="7" fillId="0" borderId="0" xfId="0" applyFont="1"/>
    <xf numFmtId="0" fontId="12" fillId="0" borderId="5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7" fillId="0" borderId="11" xfId="0" applyFont="1" applyBorder="1" applyAlignment="1" applyProtection="1">
      <alignment horizontal="center"/>
      <protection locked="0"/>
    </xf>
    <xf numFmtId="0" fontId="7" fillId="0" borderId="25" xfId="0" applyFont="1" applyBorder="1" applyAlignment="1" applyProtection="1">
      <alignment horizontal="center"/>
      <protection locked="0"/>
    </xf>
    <xf numFmtId="0" fontId="7" fillId="0" borderId="24" xfId="0" applyFont="1" applyBorder="1" applyAlignment="1" applyProtection="1">
      <alignment horizontal="center"/>
      <protection locked="0"/>
    </xf>
    <xf numFmtId="2" fontId="1" fillId="0" borderId="36" xfId="0" applyNumberFormat="1" applyFont="1" applyBorder="1" applyAlignment="1">
      <alignment horizontal="center"/>
    </xf>
    <xf numFmtId="2" fontId="1" fillId="0" borderId="39" xfId="0" applyNumberFormat="1" applyFont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2" fontId="1" fillId="0" borderId="25" xfId="0" applyNumberFormat="1" applyFont="1" applyBorder="1" applyAlignment="1">
      <alignment horizontal="center"/>
    </xf>
    <xf numFmtId="0" fontId="1" fillId="3" borderId="41" xfId="0" applyFont="1" applyFill="1" applyBorder="1" applyAlignment="1" applyProtection="1">
      <alignment horizontal="center"/>
      <protection locked="0"/>
    </xf>
    <xf numFmtId="0" fontId="1" fillId="3" borderId="42" xfId="0" applyFont="1" applyFill="1" applyBorder="1" applyAlignment="1" applyProtection="1">
      <alignment horizontal="center"/>
      <protection locked="0"/>
    </xf>
    <xf numFmtId="0" fontId="1" fillId="3" borderId="36" xfId="0" applyFont="1" applyFill="1" applyBorder="1" applyAlignment="1" applyProtection="1">
      <alignment horizontal="center"/>
      <protection locked="0"/>
    </xf>
    <xf numFmtId="0" fontId="13" fillId="8" borderId="10" xfId="0" applyFont="1" applyFill="1" applyBorder="1" applyAlignment="1">
      <alignment horizontal="center"/>
    </xf>
    <xf numFmtId="0" fontId="1" fillId="3" borderId="40" xfId="0" applyFont="1" applyFill="1" applyBorder="1" applyAlignment="1">
      <alignment horizontal="center"/>
    </xf>
    <xf numFmtId="2" fontId="12" fillId="8" borderId="11" xfId="0" applyNumberFormat="1" applyFont="1" applyFill="1" applyBorder="1" applyAlignment="1">
      <alignment horizontal="center"/>
    </xf>
    <xf numFmtId="0" fontId="12" fillId="0" borderId="3" xfId="0" applyFont="1" applyBorder="1"/>
    <xf numFmtId="0" fontId="12" fillId="0" borderId="30" xfId="0" applyFont="1" applyBorder="1"/>
    <xf numFmtId="0" fontId="11" fillId="0" borderId="45" xfId="0" applyFont="1" applyBorder="1"/>
    <xf numFmtId="0" fontId="11" fillId="0" borderId="34" xfId="0" applyFont="1" applyBorder="1"/>
    <xf numFmtId="0" fontId="11" fillId="0" borderId="46" xfId="0" applyFont="1" applyBorder="1"/>
    <xf numFmtId="0" fontId="11" fillId="0" borderId="3" xfId="0" applyFont="1" applyBorder="1"/>
    <xf numFmtId="0" fontId="1" fillId="0" borderId="30" xfId="0" applyFont="1" applyBorder="1"/>
    <xf numFmtId="0" fontId="11" fillId="0" borderId="28" xfId="0" applyFont="1" applyBorder="1"/>
    <xf numFmtId="2" fontId="12" fillId="8" borderId="25" xfId="0" applyNumberFormat="1" applyFont="1" applyFill="1" applyBorder="1" applyAlignment="1">
      <alignment horizontal="center"/>
    </xf>
    <xf numFmtId="2" fontId="3" fillId="2" borderId="25" xfId="0" applyNumberFormat="1" applyFont="1" applyFill="1" applyBorder="1" applyAlignment="1">
      <alignment horizontal="center"/>
    </xf>
    <xf numFmtId="2" fontId="3" fillId="2" borderId="47" xfId="0" applyNumberFormat="1" applyFont="1" applyFill="1" applyBorder="1" applyAlignment="1">
      <alignment horizontal="center"/>
    </xf>
    <xf numFmtId="0" fontId="1" fillId="8" borderId="41" xfId="0" applyFont="1" applyFill="1" applyBorder="1" applyAlignment="1" applyProtection="1">
      <alignment horizontal="center"/>
      <protection locked="0"/>
    </xf>
    <xf numFmtId="0" fontId="1" fillId="8" borderId="42" xfId="0" applyFont="1" applyFill="1" applyBorder="1" applyAlignment="1" applyProtection="1">
      <alignment horizontal="center"/>
      <protection locked="0"/>
    </xf>
    <xf numFmtId="0" fontId="1" fillId="8" borderId="36" xfId="0" applyFont="1" applyFill="1" applyBorder="1" applyAlignment="1" applyProtection="1">
      <alignment horizontal="center"/>
      <protection locked="0"/>
    </xf>
    <xf numFmtId="0" fontId="1" fillId="3" borderId="10" xfId="0" applyFont="1" applyFill="1" applyBorder="1" applyAlignment="1" applyProtection="1">
      <alignment horizontal="center"/>
      <protection locked="0"/>
    </xf>
    <xf numFmtId="0" fontId="1" fillId="8" borderId="40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1" xfId="0" applyFont="1" applyFill="1" applyBorder="1" applyAlignment="1">
      <alignment horizontal="center"/>
    </xf>
    <xf numFmtId="0" fontId="1" fillId="8" borderId="48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41" xfId="0" applyFont="1" applyFill="1" applyBorder="1" applyAlignment="1">
      <alignment horizontal="center"/>
    </xf>
    <xf numFmtId="0" fontId="1" fillId="3" borderId="42" xfId="0" applyFont="1" applyFill="1" applyBorder="1" applyAlignment="1">
      <alignment horizontal="center"/>
    </xf>
    <xf numFmtId="0" fontId="1" fillId="8" borderId="16" xfId="0" applyFont="1" applyFill="1" applyBorder="1" applyAlignment="1">
      <alignment horizontal="center"/>
    </xf>
    <xf numFmtId="0" fontId="1" fillId="6" borderId="3" xfId="0" applyFont="1" applyFill="1" applyBorder="1" applyAlignment="1" applyProtection="1">
      <alignment horizontal="center"/>
      <protection locked="0"/>
    </xf>
    <xf numFmtId="2" fontId="3" fillId="6" borderId="24" xfId="0" applyNumberFormat="1" applyFont="1" applyFill="1" applyBorder="1" applyAlignment="1">
      <alignment horizontal="center"/>
    </xf>
    <xf numFmtId="0" fontId="1" fillId="6" borderId="4" xfId="0" applyFont="1" applyFill="1" applyBorder="1" applyAlignment="1" applyProtection="1">
      <alignment horizontal="center"/>
      <protection locked="0"/>
    </xf>
    <xf numFmtId="0" fontId="1" fillId="6" borderId="5" xfId="0" applyFont="1" applyFill="1" applyBorder="1" applyAlignment="1">
      <alignment horizontal="center"/>
    </xf>
    <xf numFmtId="0" fontId="1" fillId="6" borderId="6" xfId="0" applyFont="1" applyFill="1" applyBorder="1" applyAlignment="1" applyProtection="1">
      <alignment horizontal="center"/>
      <protection locked="0"/>
    </xf>
    <xf numFmtId="0" fontId="1" fillId="6" borderId="6" xfId="0" applyFont="1" applyFill="1" applyBorder="1" applyAlignment="1">
      <alignment horizontal="center"/>
    </xf>
    <xf numFmtId="2" fontId="1" fillId="6" borderId="11" xfId="0" applyNumberFormat="1" applyFont="1" applyFill="1" applyBorder="1" applyAlignment="1">
      <alignment horizontal="center"/>
    </xf>
    <xf numFmtId="2" fontId="1" fillId="6" borderId="6" xfId="0" applyNumberFormat="1" applyFont="1" applyFill="1" applyBorder="1" applyAlignment="1">
      <alignment horizontal="center"/>
    </xf>
    <xf numFmtId="0" fontId="7" fillId="6" borderId="3" xfId="0" applyFont="1" applyFill="1" applyBorder="1" applyAlignment="1" applyProtection="1">
      <alignment horizontal="center"/>
      <protection locked="0"/>
    </xf>
    <xf numFmtId="2" fontId="3" fillId="6" borderId="11" xfId="0" applyNumberFormat="1" applyFont="1" applyFill="1" applyBorder="1" applyAlignment="1">
      <alignment horizontal="center"/>
    </xf>
    <xf numFmtId="0" fontId="1" fillId="6" borderId="11" xfId="0" applyFont="1" applyFill="1" applyBorder="1" applyAlignment="1" applyProtection="1">
      <alignment horizontal="center"/>
      <protection locked="0"/>
    </xf>
    <xf numFmtId="0" fontId="1" fillId="6" borderId="3" xfId="0" applyFont="1" applyFill="1" applyBorder="1" applyAlignment="1">
      <alignment horizontal="center"/>
    </xf>
    <xf numFmtId="0" fontId="1" fillId="6" borderId="40" xfId="0" applyFont="1" applyFill="1" applyBorder="1" applyAlignment="1">
      <alignment horizontal="center"/>
    </xf>
    <xf numFmtId="0" fontId="1" fillId="6" borderId="41" xfId="0" applyFont="1" applyFill="1" applyBorder="1" applyAlignment="1" applyProtection="1">
      <alignment horizontal="center"/>
      <protection locked="0"/>
    </xf>
    <xf numFmtId="0" fontId="10" fillId="9" borderId="8" xfId="0" applyFont="1" applyFill="1" applyBorder="1" applyAlignment="1">
      <alignment horizontal="center"/>
    </xf>
    <xf numFmtId="0" fontId="10" fillId="9" borderId="9" xfId="0" applyFont="1" applyFill="1" applyBorder="1" applyAlignment="1">
      <alignment horizontal="center"/>
    </xf>
    <xf numFmtId="0" fontId="10" fillId="9" borderId="10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7" xfId="0" applyFont="1" applyFill="1" applyBorder="1" applyAlignment="1">
      <alignment horizontal="center"/>
    </xf>
    <xf numFmtId="0" fontId="2" fillId="5" borderId="14" xfId="0" applyFont="1" applyFill="1" applyBorder="1" applyAlignment="1" applyProtection="1">
      <alignment horizontal="center"/>
      <protection locked="0"/>
    </xf>
    <xf numFmtId="0" fontId="2" fillId="5" borderId="15" xfId="0" applyFont="1" applyFill="1" applyBorder="1" applyAlignment="1" applyProtection="1">
      <alignment horizontal="center"/>
      <protection locked="0"/>
    </xf>
    <xf numFmtId="0" fontId="2" fillId="5" borderId="8" xfId="0" applyFont="1" applyFill="1" applyBorder="1" applyAlignment="1" applyProtection="1">
      <alignment horizontal="center"/>
      <protection locked="0"/>
    </xf>
    <xf numFmtId="0" fontId="2" fillId="5" borderId="9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6" fillId="8" borderId="8" xfId="0" applyFont="1" applyFill="1" applyBorder="1" applyAlignment="1">
      <alignment horizontal="center"/>
    </xf>
    <xf numFmtId="0" fontId="6" fillId="8" borderId="9" xfId="0" applyFont="1" applyFill="1" applyBorder="1" applyAlignment="1">
      <alignment horizontal="center"/>
    </xf>
    <xf numFmtId="0" fontId="6" fillId="8" borderId="10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center"/>
    </xf>
    <xf numFmtId="0" fontId="5" fillId="8" borderId="49" xfId="0" applyFont="1" applyFill="1" applyBorder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9" fillId="6" borderId="10" xfId="0" applyFont="1" applyFill="1" applyBorder="1" applyAlignment="1">
      <alignment horizontal="center"/>
    </xf>
    <xf numFmtId="0" fontId="8" fillId="7" borderId="28" xfId="0" applyFont="1" applyFill="1" applyBorder="1" applyAlignment="1">
      <alignment horizontal="center" wrapText="1"/>
    </xf>
    <xf numFmtId="0" fontId="8" fillId="7" borderId="12" xfId="0" applyFont="1" applyFill="1" applyBorder="1" applyAlignment="1">
      <alignment horizontal="center" wrapText="1"/>
    </xf>
    <xf numFmtId="0" fontId="8" fillId="7" borderId="13" xfId="0" applyFont="1" applyFill="1" applyBorder="1" applyAlignment="1">
      <alignment horizontal="center"/>
    </xf>
    <xf numFmtId="0" fontId="8" fillId="7" borderId="16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5" fillId="8" borderId="14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 wrapText="1"/>
    </xf>
    <xf numFmtId="0" fontId="2" fillId="8" borderId="38" xfId="0" applyFont="1" applyFill="1" applyBorder="1" applyAlignment="1">
      <alignment horizontal="center" vertical="center" wrapText="1"/>
    </xf>
    <xf numFmtId="0" fontId="2" fillId="8" borderId="44" xfId="0" applyFont="1" applyFill="1" applyBorder="1" applyAlignment="1">
      <alignment horizontal="center" vertical="center" wrapText="1"/>
    </xf>
    <xf numFmtId="0" fontId="2" fillId="8" borderId="43" xfId="0" applyFont="1" applyFill="1" applyBorder="1" applyAlignment="1">
      <alignment horizontal="center" vertical="center" wrapText="1"/>
    </xf>
    <xf numFmtId="0" fontId="5" fillId="0" borderId="38" xfId="0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9" xfId="0" applyFont="1" applyFill="1" applyBorder="1" applyAlignment="1" applyProtection="1">
      <alignment horizontal="center"/>
      <protection locked="0"/>
    </xf>
    <xf numFmtId="0" fontId="13" fillId="8" borderId="8" xfId="0" applyFont="1" applyFill="1" applyBorder="1" applyAlignment="1">
      <alignment horizontal="center"/>
    </xf>
    <xf numFmtId="0" fontId="13" fillId="8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Y72"/>
  <sheetViews>
    <sheetView tabSelected="1" workbookViewId="0">
      <pane xSplit="5" ySplit="4" topLeftCell="F5" activePane="bottomRight" state="frozen"/>
      <selection pane="topRight" activeCell="G1" sqref="G1"/>
      <selection pane="bottomLeft" activeCell="A9" sqref="A9"/>
      <selection pane="bottomRight" activeCell="B51" sqref="B51"/>
    </sheetView>
  </sheetViews>
  <sheetFormatPr baseColWidth="10" defaultColWidth="9.109375" defaultRowHeight="14.4" x14ac:dyDescent="0.3"/>
  <cols>
    <col min="1" max="1" width="25" style="1" customWidth="1"/>
    <col min="2" max="2" width="25.109375" style="1" customWidth="1"/>
    <col min="3" max="3" width="12.77734375" style="1" customWidth="1"/>
    <col min="4" max="4" width="11.77734375" style="2" customWidth="1"/>
    <col min="5" max="5" width="12" style="2" customWidth="1"/>
    <col min="6" max="6" width="9.109375" style="88"/>
    <col min="8" max="9" width="13.77734375" customWidth="1"/>
    <col min="10" max="10" width="9.109375" style="2"/>
    <col min="13" max="13" width="12" customWidth="1"/>
    <col min="14" max="14" width="10.109375" customWidth="1"/>
    <col min="19" max="20" width="13.44140625" customWidth="1"/>
    <col min="21" max="21" width="9.109375" style="2"/>
    <col min="24" max="24" width="12" customWidth="1"/>
    <col min="30" max="31" width="13.44140625" customWidth="1"/>
    <col min="32" max="32" width="9.109375" style="2"/>
    <col min="35" max="35" width="12" customWidth="1"/>
    <col min="39" max="39" width="0.109375" customWidth="1"/>
    <col min="40" max="40" width="9.109375" hidden="1" customWidth="1"/>
    <col min="41" max="41" width="5.77734375" hidden="1" customWidth="1"/>
    <col min="42" max="42" width="13.44140625" hidden="1" customWidth="1"/>
    <col min="43" max="43" width="9.109375" style="2" hidden="1" customWidth="1"/>
    <col min="44" max="45" width="9.109375" hidden="1" customWidth="1"/>
    <col min="46" max="46" width="12" hidden="1" customWidth="1"/>
    <col min="47" max="49" width="9.109375" hidden="1" customWidth="1"/>
    <col min="50" max="50" width="10.6640625" customWidth="1"/>
  </cols>
  <sheetData>
    <row r="1" spans="1:51" ht="23.4" thickBot="1" x14ac:dyDescent="0.45">
      <c r="A1" s="143" t="s">
        <v>23</v>
      </c>
      <c r="B1" s="144"/>
      <c r="C1" s="144"/>
      <c r="D1" s="144"/>
      <c r="E1" s="145"/>
      <c r="F1" s="194" t="s">
        <v>57</v>
      </c>
      <c r="G1" s="192"/>
      <c r="H1" s="192"/>
      <c r="I1" s="192"/>
      <c r="J1" s="192"/>
      <c r="K1" s="192"/>
      <c r="L1" s="192"/>
      <c r="M1" s="192"/>
      <c r="N1" s="192"/>
      <c r="O1" s="192"/>
      <c r="P1" s="193"/>
      <c r="Q1" s="156" t="s">
        <v>58</v>
      </c>
      <c r="R1" s="157"/>
      <c r="S1" s="157"/>
      <c r="T1" s="157"/>
      <c r="U1" s="157"/>
      <c r="V1" s="157"/>
      <c r="W1" s="157"/>
      <c r="X1" s="157"/>
      <c r="Y1" s="157"/>
      <c r="Z1" s="157"/>
      <c r="AA1" s="158"/>
      <c r="AB1" s="191" t="s">
        <v>70</v>
      </c>
      <c r="AC1" s="192"/>
      <c r="AD1" s="192"/>
      <c r="AE1" s="192"/>
      <c r="AF1" s="192"/>
      <c r="AG1" s="192"/>
      <c r="AH1" s="192"/>
      <c r="AI1" s="192"/>
      <c r="AJ1" s="192"/>
      <c r="AK1" s="192"/>
      <c r="AL1" s="193"/>
      <c r="AM1" s="156" t="s">
        <v>18</v>
      </c>
      <c r="AN1" s="157"/>
      <c r="AO1" s="157"/>
      <c r="AP1" s="157"/>
      <c r="AQ1" s="157"/>
      <c r="AR1" s="157"/>
      <c r="AS1" s="157"/>
      <c r="AT1" s="157"/>
      <c r="AU1" s="157"/>
      <c r="AV1" s="157"/>
      <c r="AW1" s="158"/>
      <c r="AX1" s="171" t="s">
        <v>17</v>
      </c>
      <c r="AY1" s="172"/>
    </row>
    <row r="2" spans="1:51" ht="16.5" customHeight="1" thickBot="1" x14ac:dyDescent="0.35">
      <c r="A2" s="179" t="s">
        <v>0</v>
      </c>
      <c r="B2" s="182" t="s">
        <v>1</v>
      </c>
      <c r="C2" s="200" t="s">
        <v>66</v>
      </c>
      <c r="D2" s="182" t="s">
        <v>56</v>
      </c>
      <c r="E2" s="185" t="s">
        <v>2</v>
      </c>
      <c r="F2" s="159" t="s">
        <v>4</v>
      </c>
      <c r="G2" s="160"/>
      <c r="H2" s="161" t="s">
        <v>5</v>
      </c>
      <c r="I2" s="161"/>
      <c r="J2" s="159" t="s">
        <v>6</v>
      </c>
      <c r="K2" s="161"/>
      <c r="L2" s="161"/>
      <c r="M2" s="160"/>
      <c r="N2" s="195" t="s">
        <v>16</v>
      </c>
      <c r="O2" s="196"/>
      <c r="P2" s="197"/>
      <c r="Q2" s="159" t="s">
        <v>4</v>
      </c>
      <c r="R2" s="160"/>
      <c r="S2" s="161" t="s">
        <v>5</v>
      </c>
      <c r="T2" s="161"/>
      <c r="U2" s="159" t="s">
        <v>6</v>
      </c>
      <c r="V2" s="161"/>
      <c r="W2" s="161"/>
      <c r="X2" s="160"/>
      <c r="Y2" s="162" t="s">
        <v>16</v>
      </c>
      <c r="Z2" s="163"/>
      <c r="AA2" s="164"/>
      <c r="AB2" s="159" t="s">
        <v>4</v>
      </c>
      <c r="AC2" s="160"/>
      <c r="AD2" s="161" t="s">
        <v>5</v>
      </c>
      <c r="AE2" s="161"/>
      <c r="AF2" s="159" t="s">
        <v>6</v>
      </c>
      <c r="AG2" s="161"/>
      <c r="AH2" s="161"/>
      <c r="AI2" s="160"/>
      <c r="AJ2" s="162" t="s">
        <v>16</v>
      </c>
      <c r="AK2" s="163"/>
      <c r="AL2" s="164"/>
      <c r="AM2" s="159" t="s">
        <v>4</v>
      </c>
      <c r="AN2" s="160"/>
      <c r="AO2" s="161" t="s">
        <v>5</v>
      </c>
      <c r="AP2" s="161"/>
      <c r="AQ2" s="159" t="s">
        <v>6</v>
      </c>
      <c r="AR2" s="161"/>
      <c r="AS2" s="161"/>
      <c r="AT2" s="160"/>
      <c r="AU2" s="162" t="s">
        <v>16</v>
      </c>
      <c r="AV2" s="163"/>
      <c r="AW2" s="164"/>
      <c r="AX2" s="171" t="s">
        <v>16</v>
      </c>
      <c r="AY2" s="172"/>
    </row>
    <row r="3" spans="1:51" ht="15" customHeight="1" x14ac:dyDescent="0.3">
      <c r="A3" s="180"/>
      <c r="B3" s="183"/>
      <c r="C3" s="201"/>
      <c r="D3" s="183"/>
      <c r="E3" s="186"/>
      <c r="F3" s="152" t="s">
        <v>7</v>
      </c>
      <c r="G3" s="154" t="s">
        <v>3</v>
      </c>
      <c r="H3" s="198" t="s">
        <v>8</v>
      </c>
      <c r="I3" s="167" t="s">
        <v>9</v>
      </c>
      <c r="J3" s="152" t="s">
        <v>10</v>
      </c>
      <c r="K3" s="165" t="s">
        <v>11</v>
      </c>
      <c r="L3" s="165" t="s">
        <v>12</v>
      </c>
      <c r="M3" s="167" t="s">
        <v>13</v>
      </c>
      <c r="N3" s="189" t="s">
        <v>14</v>
      </c>
      <c r="O3" s="203" t="s">
        <v>15</v>
      </c>
      <c r="P3" s="177" t="s">
        <v>63</v>
      </c>
      <c r="Q3" s="152" t="s">
        <v>7</v>
      </c>
      <c r="R3" s="154" t="s">
        <v>3</v>
      </c>
      <c r="S3" s="198" t="s">
        <v>8</v>
      </c>
      <c r="T3" s="167" t="s">
        <v>9</v>
      </c>
      <c r="U3" s="152" t="s">
        <v>10</v>
      </c>
      <c r="V3" s="165" t="s">
        <v>11</v>
      </c>
      <c r="W3" s="165" t="s">
        <v>12</v>
      </c>
      <c r="X3" s="167" t="s">
        <v>13</v>
      </c>
      <c r="Y3" s="169" t="s">
        <v>14</v>
      </c>
      <c r="Z3" s="203" t="s">
        <v>15</v>
      </c>
      <c r="AA3" s="177" t="s">
        <v>63</v>
      </c>
      <c r="AB3" s="152" t="s">
        <v>7</v>
      </c>
      <c r="AC3" s="154" t="s">
        <v>3</v>
      </c>
      <c r="AD3" s="198" t="s">
        <v>8</v>
      </c>
      <c r="AE3" s="167" t="s">
        <v>9</v>
      </c>
      <c r="AF3" s="152" t="s">
        <v>10</v>
      </c>
      <c r="AG3" s="165" t="s">
        <v>11</v>
      </c>
      <c r="AH3" s="165" t="s">
        <v>12</v>
      </c>
      <c r="AI3" s="167" t="s">
        <v>13</v>
      </c>
      <c r="AJ3" s="189" t="s">
        <v>14</v>
      </c>
      <c r="AK3" s="203" t="s">
        <v>15</v>
      </c>
      <c r="AL3" s="177" t="s">
        <v>63</v>
      </c>
      <c r="AM3" s="152" t="s">
        <v>7</v>
      </c>
      <c r="AN3" s="154" t="s">
        <v>3</v>
      </c>
      <c r="AO3" s="198" t="s">
        <v>8</v>
      </c>
      <c r="AP3" s="167" t="s">
        <v>9</v>
      </c>
      <c r="AQ3" s="152" t="s">
        <v>10</v>
      </c>
      <c r="AR3" s="165" t="s">
        <v>11</v>
      </c>
      <c r="AS3" s="165" t="s">
        <v>12</v>
      </c>
      <c r="AT3" s="167" t="s">
        <v>13</v>
      </c>
      <c r="AU3" s="169" t="s">
        <v>14</v>
      </c>
      <c r="AV3" s="203" t="s">
        <v>15</v>
      </c>
      <c r="AW3" s="177" t="s">
        <v>63</v>
      </c>
      <c r="AX3" s="173" t="s">
        <v>67</v>
      </c>
      <c r="AY3" s="175" t="s">
        <v>15</v>
      </c>
    </row>
    <row r="4" spans="1:51" ht="15.75" customHeight="1" thickBot="1" x14ac:dyDescent="0.35">
      <c r="A4" s="181"/>
      <c r="B4" s="184"/>
      <c r="C4" s="202"/>
      <c r="D4" s="184"/>
      <c r="E4" s="187"/>
      <c r="F4" s="153"/>
      <c r="G4" s="155"/>
      <c r="H4" s="199"/>
      <c r="I4" s="168"/>
      <c r="J4" s="153"/>
      <c r="K4" s="166"/>
      <c r="L4" s="166"/>
      <c r="M4" s="168"/>
      <c r="N4" s="190"/>
      <c r="O4" s="204"/>
      <c r="P4" s="178"/>
      <c r="Q4" s="153"/>
      <c r="R4" s="155"/>
      <c r="S4" s="199"/>
      <c r="T4" s="168"/>
      <c r="U4" s="153"/>
      <c r="V4" s="166"/>
      <c r="W4" s="166"/>
      <c r="X4" s="168"/>
      <c r="Y4" s="170"/>
      <c r="Z4" s="204"/>
      <c r="AA4" s="178"/>
      <c r="AB4" s="153"/>
      <c r="AC4" s="155"/>
      <c r="AD4" s="199"/>
      <c r="AE4" s="168"/>
      <c r="AF4" s="153"/>
      <c r="AG4" s="166"/>
      <c r="AH4" s="166"/>
      <c r="AI4" s="168"/>
      <c r="AJ4" s="190"/>
      <c r="AK4" s="204"/>
      <c r="AL4" s="178"/>
      <c r="AM4" s="153"/>
      <c r="AN4" s="155"/>
      <c r="AO4" s="199"/>
      <c r="AP4" s="168"/>
      <c r="AQ4" s="153"/>
      <c r="AR4" s="166"/>
      <c r="AS4" s="166"/>
      <c r="AT4" s="168"/>
      <c r="AU4" s="188"/>
      <c r="AV4" s="204"/>
      <c r="AW4" s="178"/>
      <c r="AX4" s="174"/>
      <c r="AY4" s="176"/>
    </row>
    <row r="5" spans="1:51" ht="15" thickBot="1" x14ac:dyDescent="0.35">
      <c r="A5" s="146" t="s">
        <v>22</v>
      </c>
      <c r="B5" s="147"/>
      <c r="C5" s="147"/>
      <c r="D5" s="147"/>
      <c r="E5" s="147"/>
      <c r="F5" s="82"/>
      <c r="G5" s="33"/>
      <c r="H5" s="33"/>
      <c r="I5" s="33"/>
      <c r="J5" s="30">
        <v>117</v>
      </c>
      <c r="K5" s="33"/>
      <c r="L5" s="33"/>
      <c r="M5" s="33"/>
      <c r="N5" s="207" t="s">
        <v>62</v>
      </c>
      <c r="O5" s="208"/>
      <c r="P5" s="101">
        <v>7</v>
      </c>
      <c r="Q5" s="33"/>
      <c r="R5" s="33"/>
      <c r="S5" s="33"/>
      <c r="T5" s="33"/>
      <c r="U5" s="30">
        <v>98</v>
      </c>
      <c r="V5" s="33"/>
      <c r="W5" s="33"/>
      <c r="X5" s="33"/>
      <c r="Y5" s="205" t="s">
        <v>62</v>
      </c>
      <c r="Z5" s="206"/>
      <c r="AA5" s="118">
        <v>3</v>
      </c>
      <c r="AB5" s="33"/>
      <c r="AC5" s="33"/>
      <c r="AD5" s="33"/>
      <c r="AE5" s="33"/>
      <c r="AF5" s="30"/>
      <c r="AG5" s="33"/>
      <c r="AH5" s="33"/>
      <c r="AI5" s="33"/>
      <c r="AJ5" s="207" t="s">
        <v>62</v>
      </c>
      <c r="AK5" s="208"/>
      <c r="AL5" s="101">
        <v>4</v>
      </c>
      <c r="AM5" s="33"/>
      <c r="AN5" s="33"/>
      <c r="AO5" s="33"/>
      <c r="AP5" s="33"/>
      <c r="AQ5" s="30"/>
      <c r="AR5" s="34"/>
      <c r="AS5" s="35"/>
      <c r="AT5" s="35"/>
      <c r="AU5" s="205" t="s">
        <v>62</v>
      </c>
      <c r="AV5" s="206"/>
      <c r="AW5" s="118"/>
      <c r="AX5" s="35"/>
      <c r="AY5" s="36"/>
    </row>
    <row r="6" spans="1:51" ht="15" thickBot="1" x14ac:dyDescent="0.35">
      <c r="A6" s="104" t="s">
        <v>25</v>
      </c>
      <c r="B6" s="66" t="s">
        <v>26</v>
      </c>
      <c r="C6" s="103">
        <f>AX6</f>
        <v>63</v>
      </c>
      <c r="D6" s="73">
        <v>560</v>
      </c>
      <c r="E6" s="89" t="s">
        <v>30</v>
      </c>
      <c r="F6" s="61">
        <v>63.438000000000002</v>
      </c>
      <c r="G6" s="20">
        <f t="shared" ref="G6:G57" si="0">(100-F6)</f>
        <v>36.561999999999998</v>
      </c>
      <c r="H6" s="38">
        <v>4</v>
      </c>
      <c r="I6" s="47">
        <v>20</v>
      </c>
      <c r="J6" s="27">
        <f t="shared" ref="J6:J21" si="1">J$5</f>
        <v>117</v>
      </c>
      <c r="K6" s="44">
        <v>164</v>
      </c>
      <c r="L6" s="5">
        <f t="shared" ref="L6:L21" si="2">J6-K6</f>
        <v>-47</v>
      </c>
      <c r="M6" s="6">
        <f t="shared" ref="M6:M21" si="3">IF(L6&gt;20,1*(L6-20),IF(L6&lt;-20,-1*(0.4*(L6+20)),0))</f>
        <v>10.8</v>
      </c>
      <c r="N6" s="95">
        <f t="shared" ref="N6:N21" si="4">G6+H6+I6+M6</f>
        <v>71.361999999999995</v>
      </c>
      <c r="O6" s="100">
        <v>4</v>
      </c>
      <c r="P6" s="102">
        <f>IF(O6="",0,VLOOKUP(O6,Pointage!A1:B7,2,FALSE)*P$5)</f>
        <v>21</v>
      </c>
      <c r="Q6" s="50">
        <v>60.31</v>
      </c>
      <c r="R6" s="19">
        <f t="shared" ref="R6:R36" si="5">(100-Q6)</f>
        <v>39.69</v>
      </c>
      <c r="S6" s="50">
        <v>0</v>
      </c>
      <c r="T6" s="53">
        <v>0</v>
      </c>
      <c r="U6" s="12">
        <f t="shared" ref="U6:U20" si="6">U$5</f>
        <v>98</v>
      </c>
      <c r="V6" s="56">
        <v>106</v>
      </c>
      <c r="W6" s="5">
        <f t="shared" ref="W6:W21" si="7">U6-V6</f>
        <v>-8</v>
      </c>
      <c r="X6" s="6">
        <f t="shared" ref="X6:X21" si="8">IF(W6&gt;20,1*(W6-20),IF(W6&lt;-20,-1*(0.4*(W6+20)),0))</f>
        <v>0</v>
      </c>
      <c r="Y6" s="94">
        <f t="shared" ref="Y6:Y21" si="9">R6+S6+T6+X6</f>
        <v>39.69</v>
      </c>
      <c r="Z6" s="117">
        <v>1</v>
      </c>
      <c r="AA6" s="119">
        <f>IF(Z6="",0,VLOOKUP(Z6,Pointage!A1:B7,2,FALSE)*AA$5)</f>
        <v>18</v>
      </c>
      <c r="AB6" s="38">
        <v>72.81</v>
      </c>
      <c r="AC6" s="19">
        <f t="shared" ref="AC6:AC21" si="10">(100-AB6)</f>
        <v>27.189999999999998</v>
      </c>
      <c r="AD6" s="38">
        <v>0</v>
      </c>
      <c r="AE6" s="41">
        <v>0</v>
      </c>
      <c r="AF6" s="12">
        <f t="shared" ref="AF6:AF20" si="11">AF$5</f>
        <v>0</v>
      </c>
      <c r="AG6" s="44"/>
      <c r="AH6" s="5">
        <f t="shared" ref="AH6:AH21" si="12">AF6-AG6</f>
        <v>0</v>
      </c>
      <c r="AI6" s="6">
        <f t="shared" ref="AI6:AI21" si="13">IF(AH6&gt;20,1*(AH6-20),IF(AH6&lt;-20,-1*(0.4*(AH6+20)),0))</f>
        <v>0</v>
      </c>
      <c r="AJ6" s="13">
        <f t="shared" ref="AJ6:AJ21" si="14">AC6+AD6+AE6+AI6</f>
        <v>27.189999999999998</v>
      </c>
      <c r="AK6" s="44">
        <v>1</v>
      </c>
      <c r="AL6" s="122">
        <v>24</v>
      </c>
      <c r="AM6" s="50"/>
      <c r="AN6" s="19">
        <f t="shared" ref="AN6:AN55" si="15">(100-AM6)</f>
        <v>100</v>
      </c>
      <c r="AO6" s="50"/>
      <c r="AP6" s="53"/>
      <c r="AQ6" s="12">
        <f t="shared" ref="AQ6:AQ20" si="16">AQ$5</f>
        <v>0</v>
      </c>
      <c r="AR6" s="56"/>
      <c r="AS6" s="5">
        <f t="shared" ref="AS6:AS21" si="17">AQ6-AR6</f>
        <v>0</v>
      </c>
      <c r="AT6" s="6">
        <f t="shared" ref="AT6:AT21" si="18">IF(AS6&gt;20,1*(AS6-20),IF(AS6&lt;-20,-1*(0.4*(AS6+20)),0))</f>
        <v>0</v>
      </c>
      <c r="AU6" s="13">
        <f t="shared" ref="AU6:AU21" si="19">AN6+AO6+AP6+AT6</f>
        <v>100</v>
      </c>
      <c r="AV6" s="56"/>
      <c r="AW6" s="119">
        <f>IF(AV6="",0,VLOOKUP(AV6,Pointage!W1:X7,2,FALSE)*AW$5)</f>
        <v>0</v>
      </c>
      <c r="AX6" s="14">
        <f>P6+AA6+AL6+AW6</f>
        <v>63</v>
      </c>
      <c r="AY6" s="11"/>
    </row>
    <row r="7" spans="1:51" ht="15" thickBot="1" x14ac:dyDescent="0.35">
      <c r="A7" s="104" t="s">
        <v>27</v>
      </c>
      <c r="B7" s="66" t="s">
        <v>28</v>
      </c>
      <c r="C7" s="103">
        <f>AX7</f>
        <v>14</v>
      </c>
      <c r="D7" s="5">
        <v>619</v>
      </c>
      <c r="E7" s="12" t="s">
        <v>30</v>
      </c>
      <c r="F7" s="61">
        <v>51.563000000000002</v>
      </c>
      <c r="G7" s="20">
        <f t="shared" si="0"/>
        <v>48.436999999999998</v>
      </c>
      <c r="H7" s="38">
        <v>4</v>
      </c>
      <c r="I7" s="47">
        <v>20</v>
      </c>
      <c r="J7" s="27">
        <f t="shared" si="1"/>
        <v>117</v>
      </c>
      <c r="K7" s="44">
        <v>154</v>
      </c>
      <c r="L7" s="5">
        <f t="shared" si="2"/>
        <v>-37</v>
      </c>
      <c r="M7" s="6">
        <f t="shared" si="3"/>
        <v>6.8000000000000007</v>
      </c>
      <c r="N7" s="96">
        <f t="shared" si="4"/>
        <v>79.236999999999995</v>
      </c>
      <c r="O7" s="44">
        <v>5</v>
      </c>
      <c r="P7" s="102">
        <f>IF(O7="",0,VLOOKUP(O7,Pointage!A2:B8,2,FALSE)*P$5)</f>
        <v>14</v>
      </c>
      <c r="Q7" s="129"/>
      <c r="R7" s="130">
        <f t="shared" si="5"/>
        <v>100</v>
      </c>
      <c r="S7" s="129"/>
      <c r="T7" s="131"/>
      <c r="U7" s="132"/>
      <c r="V7" s="133"/>
      <c r="W7" s="134">
        <f t="shared" si="7"/>
        <v>0</v>
      </c>
      <c r="X7" s="135">
        <f t="shared" si="8"/>
        <v>0</v>
      </c>
      <c r="Y7" s="136">
        <f t="shared" si="9"/>
        <v>100</v>
      </c>
      <c r="Z7" s="133"/>
      <c r="AA7" s="141">
        <f>IF(Z7="",0,VLOOKUP(Z7,Pointage!A2:B8,2,FALSE)*AA$5)</f>
        <v>0</v>
      </c>
      <c r="AB7" s="38"/>
      <c r="AC7" s="19">
        <f t="shared" si="10"/>
        <v>100</v>
      </c>
      <c r="AD7" s="38"/>
      <c r="AE7" s="41"/>
      <c r="AF7" s="12">
        <f t="shared" si="11"/>
        <v>0</v>
      </c>
      <c r="AG7" s="44"/>
      <c r="AH7" s="5">
        <f t="shared" si="12"/>
        <v>0</v>
      </c>
      <c r="AI7" s="6">
        <f t="shared" si="13"/>
        <v>0</v>
      </c>
      <c r="AJ7" s="13">
        <f t="shared" si="14"/>
        <v>100</v>
      </c>
      <c r="AK7" s="44"/>
      <c r="AL7" s="122">
        <f>IF(AK7="",0,VLOOKUP(AK7,Pointage!A2:B8,2,FALSE)*AL$5)</f>
        <v>0</v>
      </c>
      <c r="AM7" s="50"/>
      <c r="AN7" s="19">
        <f t="shared" si="15"/>
        <v>100</v>
      </c>
      <c r="AO7" s="50"/>
      <c r="AP7" s="53"/>
      <c r="AQ7" s="12">
        <f t="shared" si="16"/>
        <v>0</v>
      </c>
      <c r="AR7" s="56"/>
      <c r="AS7" s="5">
        <f t="shared" si="17"/>
        <v>0</v>
      </c>
      <c r="AT7" s="6">
        <f t="shared" si="18"/>
        <v>0</v>
      </c>
      <c r="AU7" s="13">
        <f t="shared" si="19"/>
        <v>100</v>
      </c>
      <c r="AV7" s="56"/>
      <c r="AW7" s="119">
        <f>IF(AV7="",0,VLOOKUP(AV7,Pointage!W2:X8,2,FALSE)*AW$5)</f>
        <v>0</v>
      </c>
      <c r="AX7" s="14">
        <f t="shared" ref="AX7:AX21" si="20">P7+AA7+AL7+AW7</f>
        <v>14</v>
      </c>
      <c r="AY7" s="11"/>
    </row>
    <row r="8" spans="1:51" ht="15" thickBot="1" x14ac:dyDescent="0.35">
      <c r="A8" s="105" t="s">
        <v>29</v>
      </c>
      <c r="B8" s="60" t="s">
        <v>55</v>
      </c>
      <c r="C8" s="103">
        <f t="shared" ref="C8:C21" si="21">AX8</f>
        <v>15</v>
      </c>
      <c r="D8" s="74">
        <v>692</v>
      </c>
      <c r="E8" s="90" t="s">
        <v>30</v>
      </c>
      <c r="F8" s="62">
        <v>51.25</v>
      </c>
      <c r="G8" s="20">
        <f t="shared" si="0"/>
        <v>48.75</v>
      </c>
      <c r="H8" s="38">
        <v>4</v>
      </c>
      <c r="I8" s="47">
        <v>40</v>
      </c>
      <c r="J8" s="140">
        <f t="shared" si="1"/>
        <v>117</v>
      </c>
      <c r="K8" s="133"/>
      <c r="L8" s="134">
        <f t="shared" ref="L8:L9" si="22">J8-K8</f>
        <v>117</v>
      </c>
      <c r="M8" s="135">
        <f t="shared" ref="M8:M9" si="23">IF(L8&gt;20,1*(L8-20),IF(L8&lt;-20,-1*(0.4*(L8+20)),0))</f>
        <v>97</v>
      </c>
      <c r="N8" s="135">
        <f t="shared" ref="N8:N9" si="24">G8+H8+I8+M8</f>
        <v>189.75</v>
      </c>
      <c r="O8" s="44" t="s">
        <v>47</v>
      </c>
      <c r="P8" s="102"/>
      <c r="Q8" s="50">
        <v>56.88</v>
      </c>
      <c r="R8" s="19">
        <f t="shared" si="5"/>
        <v>43.12</v>
      </c>
      <c r="S8" s="50">
        <v>0</v>
      </c>
      <c r="T8" s="53">
        <v>0</v>
      </c>
      <c r="U8" s="12">
        <f t="shared" si="6"/>
        <v>98</v>
      </c>
      <c r="V8" s="56">
        <v>95</v>
      </c>
      <c r="W8" s="5">
        <f t="shared" si="7"/>
        <v>3</v>
      </c>
      <c r="X8" s="6">
        <f t="shared" si="8"/>
        <v>0</v>
      </c>
      <c r="Y8" s="13">
        <f t="shared" si="9"/>
        <v>43.12</v>
      </c>
      <c r="Z8" s="56">
        <v>2</v>
      </c>
      <c r="AA8" s="119">
        <f>IF(Z8="",0,VLOOKUP(Z8,Pointage!A3:B9,2,FALSE)*AA$5)</f>
        <v>15</v>
      </c>
      <c r="AB8" s="38">
        <v>60</v>
      </c>
      <c r="AC8" s="19">
        <f t="shared" si="10"/>
        <v>40</v>
      </c>
      <c r="AD8" s="38"/>
      <c r="AE8" s="41"/>
      <c r="AF8" s="12">
        <f t="shared" si="11"/>
        <v>0</v>
      </c>
      <c r="AG8" s="44"/>
      <c r="AH8" s="5">
        <f t="shared" si="12"/>
        <v>0</v>
      </c>
      <c r="AI8" s="6">
        <f t="shared" si="13"/>
        <v>0</v>
      </c>
      <c r="AJ8" s="13">
        <f t="shared" si="14"/>
        <v>40</v>
      </c>
      <c r="AK8" s="44"/>
      <c r="AL8" s="122">
        <f>IF(AK8="",0,VLOOKUP(AK8,Pointage!A3:B9,2,FALSE)*AL$5)</f>
        <v>0</v>
      </c>
      <c r="AM8" s="50"/>
      <c r="AN8" s="19">
        <f t="shared" si="15"/>
        <v>100</v>
      </c>
      <c r="AO8" s="50"/>
      <c r="AP8" s="53"/>
      <c r="AQ8" s="12">
        <f t="shared" si="16"/>
        <v>0</v>
      </c>
      <c r="AR8" s="56"/>
      <c r="AS8" s="5">
        <f t="shared" si="17"/>
        <v>0</v>
      </c>
      <c r="AT8" s="6">
        <f t="shared" si="18"/>
        <v>0</v>
      </c>
      <c r="AU8" s="13">
        <f t="shared" si="19"/>
        <v>100</v>
      </c>
      <c r="AV8" s="56"/>
      <c r="AW8" s="119">
        <f>IF(AV8="",0,VLOOKUP(AV8,Pointage!W3:X9,2,FALSE)*AW$5)</f>
        <v>0</v>
      </c>
      <c r="AX8" s="14">
        <f t="shared" si="20"/>
        <v>15</v>
      </c>
      <c r="AY8" s="11"/>
    </row>
    <row r="9" spans="1:51" ht="15" thickBot="1" x14ac:dyDescent="0.35">
      <c r="A9" s="63" t="s">
        <v>40</v>
      </c>
      <c r="B9" s="67" t="s">
        <v>59</v>
      </c>
      <c r="C9" s="103">
        <f t="shared" si="21"/>
        <v>18</v>
      </c>
      <c r="D9" s="75">
        <v>752</v>
      </c>
      <c r="E9" s="91" t="s">
        <v>60</v>
      </c>
      <c r="F9" s="137"/>
      <c r="G9" s="138">
        <f t="shared" si="0"/>
        <v>100</v>
      </c>
      <c r="H9" s="129"/>
      <c r="I9" s="139"/>
      <c r="J9" s="140">
        <f t="shared" si="1"/>
        <v>117</v>
      </c>
      <c r="K9" s="133"/>
      <c r="L9" s="134">
        <f t="shared" si="22"/>
        <v>117</v>
      </c>
      <c r="M9" s="135">
        <f t="shared" si="23"/>
        <v>97</v>
      </c>
      <c r="N9" s="135">
        <f t="shared" si="24"/>
        <v>197</v>
      </c>
      <c r="O9" s="133"/>
      <c r="P9" s="141"/>
      <c r="Q9" s="50">
        <v>56.25</v>
      </c>
      <c r="R9" s="19">
        <f t="shared" si="5"/>
        <v>43.75</v>
      </c>
      <c r="S9" s="50"/>
      <c r="T9" s="53"/>
      <c r="U9" s="12">
        <f t="shared" si="6"/>
        <v>98</v>
      </c>
      <c r="V9" s="56">
        <v>97</v>
      </c>
      <c r="W9" s="5">
        <f t="shared" si="7"/>
        <v>1</v>
      </c>
      <c r="X9" s="6">
        <f t="shared" si="8"/>
        <v>0</v>
      </c>
      <c r="Y9" s="13">
        <f t="shared" si="9"/>
        <v>43.75</v>
      </c>
      <c r="Z9" s="56">
        <v>3</v>
      </c>
      <c r="AA9" s="119">
        <f>IF(Z9="",0,VLOOKUP(Z9,Pointage!A4:B10,2,FALSE)*AA$5)</f>
        <v>12</v>
      </c>
      <c r="AB9" s="38">
        <v>61.56</v>
      </c>
      <c r="AC9" s="19">
        <f t="shared" si="10"/>
        <v>38.44</v>
      </c>
      <c r="AD9" s="38"/>
      <c r="AE9" s="41"/>
      <c r="AF9" s="12">
        <f t="shared" si="11"/>
        <v>0</v>
      </c>
      <c r="AG9" s="44"/>
      <c r="AH9" s="5">
        <f t="shared" si="12"/>
        <v>0</v>
      </c>
      <c r="AI9" s="6">
        <f t="shared" si="13"/>
        <v>0</v>
      </c>
      <c r="AJ9" s="13">
        <f t="shared" si="14"/>
        <v>38.44</v>
      </c>
      <c r="AK9" s="44">
        <v>1</v>
      </c>
      <c r="AL9" s="122">
        <v>6</v>
      </c>
      <c r="AM9" s="50"/>
      <c r="AN9" s="19">
        <f t="shared" si="15"/>
        <v>100</v>
      </c>
      <c r="AO9" s="50"/>
      <c r="AP9" s="53"/>
      <c r="AQ9" s="12">
        <f t="shared" si="16"/>
        <v>0</v>
      </c>
      <c r="AR9" s="56"/>
      <c r="AS9" s="5">
        <f t="shared" si="17"/>
        <v>0</v>
      </c>
      <c r="AT9" s="6">
        <f t="shared" si="18"/>
        <v>0</v>
      </c>
      <c r="AU9" s="13">
        <f t="shared" si="19"/>
        <v>100</v>
      </c>
      <c r="AV9" s="56"/>
      <c r="AW9" s="119">
        <f>IF(AV9="",0,VLOOKUP(AV9,Pointage!W4:X10,2,FALSE)*AW$5)</f>
        <v>0</v>
      </c>
      <c r="AX9" s="14">
        <f t="shared" si="20"/>
        <v>18</v>
      </c>
      <c r="AY9" s="11"/>
    </row>
    <row r="10" spans="1:51" ht="15" thickBot="1" x14ac:dyDescent="0.35">
      <c r="A10" s="63" t="s">
        <v>68</v>
      </c>
      <c r="B10" s="59" t="s">
        <v>69</v>
      </c>
      <c r="C10" s="103">
        <f t="shared" si="21"/>
        <v>0</v>
      </c>
      <c r="D10" s="75">
        <v>800</v>
      </c>
      <c r="E10" s="91" t="s">
        <v>30</v>
      </c>
      <c r="F10" s="83"/>
      <c r="G10" s="20">
        <f t="shared" si="0"/>
        <v>100</v>
      </c>
      <c r="H10" s="38"/>
      <c r="I10" s="47"/>
      <c r="J10" s="27">
        <f t="shared" si="1"/>
        <v>117</v>
      </c>
      <c r="K10" s="44"/>
      <c r="L10" s="5">
        <f t="shared" si="2"/>
        <v>117</v>
      </c>
      <c r="M10" s="6">
        <f t="shared" si="3"/>
        <v>97</v>
      </c>
      <c r="N10" s="96">
        <f t="shared" si="4"/>
        <v>197</v>
      </c>
      <c r="O10" s="44"/>
      <c r="P10" s="102"/>
      <c r="Q10" s="50"/>
      <c r="R10" s="19">
        <f t="shared" si="5"/>
        <v>100</v>
      </c>
      <c r="S10" s="50"/>
      <c r="T10" s="53"/>
      <c r="U10" s="12">
        <f t="shared" si="6"/>
        <v>98</v>
      </c>
      <c r="V10" s="56"/>
      <c r="W10" s="5">
        <f t="shared" si="7"/>
        <v>98</v>
      </c>
      <c r="X10" s="6">
        <f t="shared" si="8"/>
        <v>78</v>
      </c>
      <c r="Y10" s="13">
        <f t="shared" si="9"/>
        <v>178</v>
      </c>
      <c r="Z10" s="56"/>
      <c r="AA10" s="115"/>
      <c r="AB10" s="38">
        <v>60.31</v>
      </c>
      <c r="AC10" s="19">
        <f t="shared" si="10"/>
        <v>39.69</v>
      </c>
      <c r="AD10" s="38"/>
      <c r="AE10" s="41"/>
      <c r="AF10" s="12">
        <f t="shared" si="11"/>
        <v>0</v>
      </c>
      <c r="AG10" s="44"/>
      <c r="AH10" s="5">
        <f t="shared" si="12"/>
        <v>0</v>
      </c>
      <c r="AI10" s="6">
        <f t="shared" si="13"/>
        <v>0</v>
      </c>
      <c r="AJ10" s="13">
        <f t="shared" si="14"/>
        <v>39.69</v>
      </c>
      <c r="AK10" s="44"/>
      <c r="AL10" s="122">
        <v>0</v>
      </c>
      <c r="AM10" s="50"/>
      <c r="AN10" s="19">
        <f t="shared" si="15"/>
        <v>100</v>
      </c>
      <c r="AO10" s="50"/>
      <c r="AP10" s="53"/>
      <c r="AQ10" s="12">
        <f t="shared" si="16"/>
        <v>0</v>
      </c>
      <c r="AR10" s="56"/>
      <c r="AS10" s="5">
        <f t="shared" si="17"/>
        <v>0</v>
      </c>
      <c r="AT10" s="6">
        <f t="shared" si="18"/>
        <v>0</v>
      </c>
      <c r="AU10" s="13">
        <f t="shared" si="19"/>
        <v>100</v>
      </c>
      <c r="AV10" s="56"/>
      <c r="AW10" s="119">
        <f>IF(AV10="",0,VLOOKUP(AV10,Pointage!W5:X11,2,FALSE)*AW$5)</f>
        <v>0</v>
      </c>
      <c r="AX10" s="14">
        <f t="shared" si="20"/>
        <v>0</v>
      </c>
      <c r="AY10" s="11"/>
    </row>
    <row r="11" spans="1:51" ht="15" thickBot="1" x14ac:dyDescent="0.35">
      <c r="A11" s="63"/>
      <c r="B11" s="60"/>
      <c r="C11" s="103">
        <f>AX11</f>
        <v>0</v>
      </c>
      <c r="D11" s="75"/>
      <c r="E11" s="91"/>
      <c r="F11" s="83"/>
      <c r="G11" s="20">
        <f t="shared" si="0"/>
        <v>100</v>
      </c>
      <c r="H11" s="38"/>
      <c r="I11" s="47"/>
      <c r="J11" s="27">
        <f>J$5</f>
        <v>117</v>
      </c>
      <c r="K11" s="44"/>
      <c r="L11" s="5">
        <f t="shared" si="2"/>
        <v>117</v>
      </c>
      <c r="M11" s="6">
        <f t="shared" si="3"/>
        <v>97</v>
      </c>
      <c r="N11" s="96">
        <f t="shared" si="4"/>
        <v>197</v>
      </c>
      <c r="O11" s="44"/>
      <c r="P11" s="102"/>
      <c r="Q11" s="50"/>
      <c r="R11" s="19">
        <f t="shared" si="5"/>
        <v>100</v>
      </c>
      <c r="S11" s="50"/>
      <c r="T11" s="53"/>
      <c r="U11" s="12">
        <f t="shared" si="6"/>
        <v>98</v>
      </c>
      <c r="V11" s="56"/>
      <c r="W11" s="5">
        <f t="shared" si="7"/>
        <v>98</v>
      </c>
      <c r="X11" s="6">
        <f t="shared" si="8"/>
        <v>78</v>
      </c>
      <c r="Y11" s="13">
        <f t="shared" si="9"/>
        <v>178</v>
      </c>
      <c r="Z11" s="56"/>
      <c r="AA11" s="115"/>
      <c r="AB11" s="38"/>
      <c r="AC11" s="19">
        <f t="shared" si="10"/>
        <v>100</v>
      </c>
      <c r="AD11" s="38"/>
      <c r="AE11" s="41"/>
      <c r="AF11" s="12">
        <f t="shared" si="11"/>
        <v>0</v>
      </c>
      <c r="AG11" s="44"/>
      <c r="AH11" s="5">
        <f t="shared" si="12"/>
        <v>0</v>
      </c>
      <c r="AI11" s="6">
        <f t="shared" si="13"/>
        <v>0</v>
      </c>
      <c r="AJ11" s="13">
        <f t="shared" si="14"/>
        <v>100</v>
      </c>
      <c r="AK11" s="44"/>
      <c r="AL11" s="122">
        <f>IF(AK11="",0,VLOOKUP(AK11,Pointage!A6:B12,2,FALSE)*AL$5)</f>
        <v>0</v>
      </c>
      <c r="AM11" s="50"/>
      <c r="AN11" s="19">
        <f t="shared" si="15"/>
        <v>100</v>
      </c>
      <c r="AO11" s="50"/>
      <c r="AP11" s="53"/>
      <c r="AQ11" s="12">
        <f t="shared" si="16"/>
        <v>0</v>
      </c>
      <c r="AR11" s="56"/>
      <c r="AS11" s="5">
        <f t="shared" si="17"/>
        <v>0</v>
      </c>
      <c r="AT11" s="6">
        <f t="shared" si="18"/>
        <v>0</v>
      </c>
      <c r="AU11" s="13">
        <f t="shared" si="19"/>
        <v>100</v>
      </c>
      <c r="AV11" s="56"/>
      <c r="AW11" s="119">
        <f>IF(AV11="",0,VLOOKUP(AV11,Pointage!W6:X12,2,FALSE)*AW$5)</f>
        <v>0</v>
      </c>
      <c r="AX11" s="14">
        <f t="shared" si="20"/>
        <v>0</v>
      </c>
      <c r="AY11" s="11"/>
    </row>
    <row r="12" spans="1:51" ht="15" thickBot="1" x14ac:dyDescent="0.35">
      <c r="A12" s="63"/>
      <c r="B12" s="59"/>
      <c r="C12" s="103">
        <f t="shared" si="21"/>
        <v>0</v>
      </c>
      <c r="D12" s="75"/>
      <c r="E12" s="91"/>
      <c r="F12" s="83"/>
      <c r="G12" s="20">
        <f t="shared" si="0"/>
        <v>100</v>
      </c>
      <c r="H12" s="38"/>
      <c r="I12" s="47"/>
      <c r="J12" s="27">
        <f t="shared" si="1"/>
        <v>117</v>
      </c>
      <c r="K12" s="44"/>
      <c r="L12" s="5">
        <f t="shared" si="2"/>
        <v>117</v>
      </c>
      <c r="M12" s="6">
        <f t="shared" si="3"/>
        <v>97</v>
      </c>
      <c r="N12" s="96">
        <f t="shared" si="4"/>
        <v>197</v>
      </c>
      <c r="O12" s="44"/>
      <c r="P12" s="102"/>
      <c r="Q12" s="50"/>
      <c r="R12" s="19">
        <f t="shared" si="5"/>
        <v>100</v>
      </c>
      <c r="S12" s="50"/>
      <c r="T12" s="53"/>
      <c r="U12" s="12">
        <f t="shared" si="6"/>
        <v>98</v>
      </c>
      <c r="V12" s="56"/>
      <c r="W12" s="5">
        <f t="shared" si="7"/>
        <v>98</v>
      </c>
      <c r="X12" s="6">
        <f t="shared" si="8"/>
        <v>78</v>
      </c>
      <c r="Y12" s="13">
        <f t="shared" si="9"/>
        <v>178</v>
      </c>
      <c r="Z12" s="56"/>
      <c r="AA12" s="115"/>
      <c r="AB12" s="38"/>
      <c r="AC12" s="19">
        <f t="shared" si="10"/>
        <v>100</v>
      </c>
      <c r="AD12" s="38"/>
      <c r="AE12" s="41"/>
      <c r="AF12" s="12">
        <f t="shared" si="11"/>
        <v>0</v>
      </c>
      <c r="AG12" s="44"/>
      <c r="AH12" s="5">
        <f t="shared" si="12"/>
        <v>0</v>
      </c>
      <c r="AI12" s="6">
        <f t="shared" si="13"/>
        <v>0</v>
      </c>
      <c r="AJ12" s="13">
        <f t="shared" si="14"/>
        <v>100</v>
      </c>
      <c r="AK12" s="44"/>
      <c r="AL12" s="122">
        <f>IF(AK12="",0,VLOOKUP(AK12,Pointage!A7:B13,2,FALSE)*AL$5)</f>
        <v>0</v>
      </c>
      <c r="AM12" s="50"/>
      <c r="AN12" s="19">
        <f t="shared" si="15"/>
        <v>100</v>
      </c>
      <c r="AO12" s="50"/>
      <c r="AP12" s="53"/>
      <c r="AQ12" s="12">
        <f t="shared" si="16"/>
        <v>0</v>
      </c>
      <c r="AR12" s="56"/>
      <c r="AS12" s="5">
        <f t="shared" si="17"/>
        <v>0</v>
      </c>
      <c r="AT12" s="6">
        <f t="shared" si="18"/>
        <v>0</v>
      </c>
      <c r="AU12" s="13">
        <f t="shared" si="19"/>
        <v>100</v>
      </c>
      <c r="AV12" s="56"/>
      <c r="AW12" s="119">
        <f>IF(AV12="",0,VLOOKUP(AV12,Pointage!W7:X13,2,FALSE)*AW$5)</f>
        <v>0</v>
      </c>
      <c r="AX12" s="14">
        <f t="shared" si="20"/>
        <v>0</v>
      </c>
      <c r="AY12" s="11"/>
    </row>
    <row r="13" spans="1:51" ht="15" thickBot="1" x14ac:dyDescent="0.35">
      <c r="A13" s="63"/>
      <c r="B13" s="59"/>
      <c r="C13" s="103">
        <f t="shared" si="21"/>
        <v>0</v>
      </c>
      <c r="D13" s="75"/>
      <c r="E13" s="91"/>
      <c r="F13" s="83"/>
      <c r="G13" s="20">
        <f t="shared" si="0"/>
        <v>100</v>
      </c>
      <c r="H13" s="38"/>
      <c r="I13" s="47"/>
      <c r="J13" s="27">
        <f t="shared" si="1"/>
        <v>117</v>
      </c>
      <c r="K13" s="44"/>
      <c r="L13" s="5">
        <f t="shared" si="2"/>
        <v>117</v>
      </c>
      <c r="M13" s="6">
        <f t="shared" si="3"/>
        <v>97</v>
      </c>
      <c r="N13" s="96">
        <f t="shared" si="4"/>
        <v>197</v>
      </c>
      <c r="O13" s="44"/>
      <c r="P13" s="102"/>
      <c r="Q13" s="50"/>
      <c r="R13" s="19">
        <f t="shared" si="5"/>
        <v>100</v>
      </c>
      <c r="S13" s="50"/>
      <c r="T13" s="53"/>
      <c r="U13" s="12">
        <f t="shared" si="6"/>
        <v>98</v>
      </c>
      <c r="V13" s="56"/>
      <c r="W13" s="5">
        <f t="shared" si="7"/>
        <v>98</v>
      </c>
      <c r="X13" s="6">
        <f t="shared" si="8"/>
        <v>78</v>
      </c>
      <c r="Y13" s="13">
        <f t="shared" si="9"/>
        <v>178</v>
      </c>
      <c r="Z13" s="56"/>
      <c r="AA13" s="115"/>
      <c r="AB13" s="38"/>
      <c r="AC13" s="19">
        <f t="shared" si="10"/>
        <v>100</v>
      </c>
      <c r="AD13" s="38"/>
      <c r="AE13" s="41"/>
      <c r="AF13" s="12">
        <f t="shared" si="11"/>
        <v>0</v>
      </c>
      <c r="AG13" s="44"/>
      <c r="AH13" s="5">
        <f t="shared" si="12"/>
        <v>0</v>
      </c>
      <c r="AI13" s="6">
        <f t="shared" si="13"/>
        <v>0</v>
      </c>
      <c r="AJ13" s="13">
        <f t="shared" si="14"/>
        <v>100</v>
      </c>
      <c r="AK13" s="44"/>
      <c r="AL13" s="122">
        <f>IF(AK13="",0,VLOOKUP(AK13,Pointage!A8:B14,2,FALSE)*AL$5)</f>
        <v>0</v>
      </c>
      <c r="AM13" s="50"/>
      <c r="AN13" s="19">
        <f t="shared" si="15"/>
        <v>100</v>
      </c>
      <c r="AO13" s="50"/>
      <c r="AP13" s="53"/>
      <c r="AQ13" s="12">
        <f t="shared" si="16"/>
        <v>0</v>
      </c>
      <c r="AR13" s="56"/>
      <c r="AS13" s="5">
        <f t="shared" si="17"/>
        <v>0</v>
      </c>
      <c r="AT13" s="6">
        <f t="shared" si="18"/>
        <v>0</v>
      </c>
      <c r="AU13" s="13">
        <f t="shared" si="19"/>
        <v>100</v>
      </c>
      <c r="AV13" s="56"/>
      <c r="AW13" s="119">
        <f>IF(AV13="",0,VLOOKUP(AV13,Pointage!W8:X14,2,FALSE)*AW$5)</f>
        <v>0</v>
      </c>
      <c r="AX13" s="14">
        <f t="shared" si="20"/>
        <v>0</v>
      </c>
      <c r="AY13" s="11"/>
    </row>
    <row r="14" spans="1:51" ht="15" thickBot="1" x14ac:dyDescent="0.35">
      <c r="A14" s="63"/>
      <c r="B14" s="64"/>
      <c r="C14" s="103">
        <f t="shared" si="21"/>
        <v>0</v>
      </c>
      <c r="D14" s="75"/>
      <c r="E14" s="91"/>
      <c r="F14" s="83"/>
      <c r="G14" s="20">
        <f t="shared" si="0"/>
        <v>100</v>
      </c>
      <c r="H14" s="38"/>
      <c r="I14" s="47"/>
      <c r="J14" s="27">
        <f t="shared" si="1"/>
        <v>117</v>
      </c>
      <c r="K14" s="44"/>
      <c r="L14" s="5">
        <f t="shared" si="2"/>
        <v>117</v>
      </c>
      <c r="M14" s="6">
        <f t="shared" si="3"/>
        <v>97</v>
      </c>
      <c r="N14" s="96">
        <f t="shared" si="4"/>
        <v>197</v>
      </c>
      <c r="O14" s="44"/>
      <c r="P14" s="102"/>
      <c r="Q14" s="50"/>
      <c r="R14" s="19">
        <f t="shared" si="5"/>
        <v>100</v>
      </c>
      <c r="S14" s="50"/>
      <c r="T14" s="53"/>
      <c r="U14" s="12">
        <f t="shared" si="6"/>
        <v>98</v>
      </c>
      <c r="V14" s="56"/>
      <c r="W14" s="5">
        <f t="shared" si="7"/>
        <v>98</v>
      </c>
      <c r="X14" s="6">
        <f t="shared" si="8"/>
        <v>78</v>
      </c>
      <c r="Y14" s="13">
        <f t="shared" si="9"/>
        <v>178</v>
      </c>
      <c r="Z14" s="56"/>
      <c r="AA14" s="115"/>
      <c r="AB14" s="38"/>
      <c r="AC14" s="19">
        <f t="shared" si="10"/>
        <v>100</v>
      </c>
      <c r="AD14" s="38"/>
      <c r="AE14" s="41"/>
      <c r="AF14" s="12">
        <f t="shared" si="11"/>
        <v>0</v>
      </c>
      <c r="AG14" s="44"/>
      <c r="AH14" s="5">
        <f t="shared" si="12"/>
        <v>0</v>
      </c>
      <c r="AI14" s="6">
        <f t="shared" si="13"/>
        <v>0</v>
      </c>
      <c r="AJ14" s="13">
        <f t="shared" si="14"/>
        <v>100</v>
      </c>
      <c r="AK14" s="44"/>
      <c r="AL14" s="122">
        <f>IF(AK14="",0,VLOOKUP(AK14,Pointage!A9:B15,2,FALSE)*AL$5)</f>
        <v>0</v>
      </c>
      <c r="AM14" s="50"/>
      <c r="AN14" s="19">
        <f t="shared" si="15"/>
        <v>100</v>
      </c>
      <c r="AO14" s="50"/>
      <c r="AP14" s="53"/>
      <c r="AQ14" s="12">
        <f t="shared" si="16"/>
        <v>0</v>
      </c>
      <c r="AR14" s="56"/>
      <c r="AS14" s="5">
        <f t="shared" si="17"/>
        <v>0</v>
      </c>
      <c r="AT14" s="6">
        <f t="shared" si="18"/>
        <v>0</v>
      </c>
      <c r="AU14" s="13">
        <f t="shared" si="19"/>
        <v>100</v>
      </c>
      <c r="AV14" s="56"/>
      <c r="AW14" s="119">
        <f>IF(AV14="",0,VLOOKUP(AV14,Pointage!W9:X15,2,FALSE)*AW$5)</f>
        <v>0</v>
      </c>
      <c r="AX14" s="14">
        <f t="shared" si="20"/>
        <v>0</v>
      </c>
      <c r="AY14" s="11"/>
    </row>
    <row r="15" spans="1:51" ht="15" thickBot="1" x14ac:dyDescent="0.35">
      <c r="A15" s="63"/>
      <c r="B15" s="65"/>
      <c r="C15" s="103">
        <f t="shared" si="21"/>
        <v>0</v>
      </c>
      <c r="D15" s="75"/>
      <c r="E15" s="91"/>
      <c r="F15" s="83"/>
      <c r="G15" s="20">
        <f>(100-F15)</f>
        <v>100</v>
      </c>
      <c r="H15" s="38"/>
      <c r="I15" s="47"/>
      <c r="J15" s="27">
        <f t="shared" si="1"/>
        <v>117</v>
      </c>
      <c r="K15" s="44"/>
      <c r="L15" s="5">
        <f t="shared" si="2"/>
        <v>117</v>
      </c>
      <c r="M15" s="6">
        <f t="shared" si="3"/>
        <v>97</v>
      </c>
      <c r="N15" s="96">
        <f t="shared" si="4"/>
        <v>197</v>
      </c>
      <c r="O15" s="44"/>
      <c r="P15" s="102"/>
      <c r="Q15" s="50"/>
      <c r="R15" s="19">
        <f t="shared" si="5"/>
        <v>100</v>
      </c>
      <c r="S15" s="50"/>
      <c r="T15" s="53"/>
      <c r="U15" s="12">
        <f t="shared" si="6"/>
        <v>98</v>
      </c>
      <c r="V15" s="56"/>
      <c r="W15" s="5">
        <f t="shared" si="7"/>
        <v>98</v>
      </c>
      <c r="X15" s="6">
        <f t="shared" si="8"/>
        <v>78</v>
      </c>
      <c r="Y15" s="13">
        <f t="shared" si="9"/>
        <v>178</v>
      </c>
      <c r="Z15" s="56"/>
      <c r="AA15" s="115"/>
      <c r="AB15" s="38"/>
      <c r="AC15" s="19">
        <f t="shared" si="10"/>
        <v>100</v>
      </c>
      <c r="AD15" s="38"/>
      <c r="AE15" s="41"/>
      <c r="AF15" s="12">
        <f t="shared" si="11"/>
        <v>0</v>
      </c>
      <c r="AG15" s="44"/>
      <c r="AH15" s="5">
        <f t="shared" si="12"/>
        <v>0</v>
      </c>
      <c r="AI15" s="6">
        <f t="shared" si="13"/>
        <v>0</v>
      </c>
      <c r="AJ15" s="13">
        <f t="shared" si="14"/>
        <v>100</v>
      </c>
      <c r="AK15" s="44"/>
      <c r="AL15" s="122">
        <f>IF(AK15="",0,VLOOKUP(AK15,Pointage!A10:B16,2,FALSE)*AL$5)</f>
        <v>0</v>
      </c>
      <c r="AM15" s="50"/>
      <c r="AN15" s="19">
        <f t="shared" si="15"/>
        <v>100</v>
      </c>
      <c r="AO15" s="50"/>
      <c r="AP15" s="53"/>
      <c r="AQ15" s="12">
        <f t="shared" si="16"/>
        <v>0</v>
      </c>
      <c r="AR15" s="56"/>
      <c r="AS15" s="5">
        <f t="shared" si="17"/>
        <v>0</v>
      </c>
      <c r="AT15" s="6">
        <f t="shared" si="18"/>
        <v>0</v>
      </c>
      <c r="AU15" s="13">
        <f t="shared" si="19"/>
        <v>100</v>
      </c>
      <c r="AV15" s="56"/>
      <c r="AW15" s="119">
        <f>IF(AV15="",0,VLOOKUP(AV15,Pointage!W10:X16,2,FALSE)*AW$5)</f>
        <v>0</v>
      </c>
      <c r="AX15" s="14">
        <f t="shared" si="20"/>
        <v>0</v>
      </c>
      <c r="AY15" s="11"/>
    </row>
    <row r="16" spans="1:51" ht="15" thickBot="1" x14ac:dyDescent="0.35">
      <c r="A16" s="63"/>
      <c r="B16" s="22"/>
      <c r="C16" s="103">
        <f t="shared" si="21"/>
        <v>0</v>
      </c>
      <c r="D16" s="75"/>
      <c r="E16" s="91"/>
      <c r="F16" s="83"/>
      <c r="G16" s="20">
        <f t="shared" si="0"/>
        <v>100</v>
      </c>
      <c r="H16" s="38"/>
      <c r="I16" s="47"/>
      <c r="J16" s="27">
        <f t="shared" si="1"/>
        <v>117</v>
      </c>
      <c r="K16" s="44"/>
      <c r="L16" s="5">
        <f t="shared" si="2"/>
        <v>117</v>
      </c>
      <c r="M16" s="6">
        <f t="shared" si="3"/>
        <v>97</v>
      </c>
      <c r="N16" s="96">
        <f t="shared" si="4"/>
        <v>197</v>
      </c>
      <c r="O16" s="44"/>
      <c r="P16" s="102"/>
      <c r="Q16" s="50"/>
      <c r="R16" s="19">
        <f t="shared" si="5"/>
        <v>100</v>
      </c>
      <c r="S16" s="50"/>
      <c r="T16" s="53"/>
      <c r="U16" s="12">
        <f t="shared" si="6"/>
        <v>98</v>
      </c>
      <c r="V16" s="56"/>
      <c r="W16" s="5">
        <f t="shared" si="7"/>
        <v>98</v>
      </c>
      <c r="X16" s="6">
        <f t="shared" si="8"/>
        <v>78</v>
      </c>
      <c r="Y16" s="13">
        <f t="shared" si="9"/>
        <v>178</v>
      </c>
      <c r="Z16" s="56"/>
      <c r="AA16" s="115"/>
      <c r="AB16" s="38"/>
      <c r="AC16" s="19">
        <f t="shared" si="10"/>
        <v>100</v>
      </c>
      <c r="AD16" s="38"/>
      <c r="AE16" s="41"/>
      <c r="AF16" s="12">
        <f t="shared" si="11"/>
        <v>0</v>
      </c>
      <c r="AG16" s="44"/>
      <c r="AH16" s="5">
        <f t="shared" si="12"/>
        <v>0</v>
      </c>
      <c r="AI16" s="6">
        <f t="shared" si="13"/>
        <v>0</v>
      </c>
      <c r="AJ16" s="13">
        <f t="shared" si="14"/>
        <v>100</v>
      </c>
      <c r="AK16" s="44"/>
      <c r="AL16" s="122">
        <f>IF(AK16="",0,VLOOKUP(AK16,Pointage!A11:B17,2,FALSE)*AL$5)</f>
        <v>0</v>
      </c>
      <c r="AM16" s="50"/>
      <c r="AN16" s="19">
        <f t="shared" si="15"/>
        <v>100</v>
      </c>
      <c r="AO16" s="50"/>
      <c r="AP16" s="53"/>
      <c r="AQ16" s="12">
        <f t="shared" si="16"/>
        <v>0</v>
      </c>
      <c r="AR16" s="56"/>
      <c r="AS16" s="5">
        <f t="shared" si="17"/>
        <v>0</v>
      </c>
      <c r="AT16" s="6">
        <f t="shared" si="18"/>
        <v>0</v>
      </c>
      <c r="AU16" s="13">
        <f t="shared" si="19"/>
        <v>100</v>
      </c>
      <c r="AV16" s="56"/>
      <c r="AW16" s="119">
        <f>IF(AV16="",0,VLOOKUP(AV16,Pointage!W11:X17,2,FALSE)*AW$5)</f>
        <v>0</v>
      </c>
      <c r="AX16" s="14">
        <f t="shared" si="20"/>
        <v>0</v>
      </c>
      <c r="AY16" s="11"/>
    </row>
    <row r="17" spans="1:51" ht="15" thickBot="1" x14ac:dyDescent="0.35">
      <c r="A17" s="21"/>
      <c r="B17" s="22"/>
      <c r="C17" s="103">
        <f t="shared" si="21"/>
        <v>0</v>
      </c>
      <c r="D17" s="75"/>
      <c r="E17" s="91"/>
      <c r="F17" s="83"/>
      <c r="G17" s="20">
        <f t="shared" si="0"/>
        <v>100</v>
      </c>
      <c r="H17" s="38"/>
      <c r="I17" s="47"/>
      <c r="J17" s="27">
        <f t="shared" si="1"/>
        <v>117</v>
      </c>
      <c r="K17" s="44"/>
      <c r="L17" s="5">
        <f t="shared" si="2"/>
        <v>117</v>
      </c>
      <c r="M17" s="6">
        <f t="shared" si="3"/>
        <v>97</v>
      </c>
      <c r="N17" s="96">
        <f t="shared" si="4"/>
        <v>197</v>
      </c>
      <c r="O17" s="44"/>
      <c r="P17" s="102"/>
      <c r="Q17" s="50"/>
      <c r="R17" s="19">
        <f t="shared" si="5"/>
        <v>100</v>
      </c>
      <c r="S17" s="50"/>
      <c r="T17" s="53"/>
      <c r="U17" s="12">
        <f t="shared" si="6"/>
        <v>98</v>
      </c>
      <c r="V17" s="56"/>
      <c r="W17" s="5">
        <f t="shared" si="7"/>
        <v>98</v>
      </c>
      <c r="X17" s="6">
        <f t="shared" si="8"/>
        <v>78</v>
      </c>
      <c r="Y17" s="13">
        <f t="shared" si="9"/>
        <v>178</v>
      </c>
      <c r="Z17" s="56"/>
      <c r="AA17" s="115"/>
      <c r="AB17" s="38"/>
      <c r="AC17" s="19">
        <f t="shared" si="10"/>
        <v>100</v>
      </c>
      <c r="AD17" s="38"/>
      <c r="AE17" s="41"/>
      <c r="AF17" s="12">
        <f t="shared" si="11"/>
        <v>0</v>
      </c>
      <c r="AG17" s="44"/>
      <c r="AH17" s="5">
        <f t="shared" si="12"/>
        <v>0</v>
      </c>
      <c r="AI17" s="6">
        <f t="shared" si="13"/>
        <v>0</v>
      </c>
      <c r="AJ17" s="13">
        <f t="shared" si="14"/>
        <v>100</v>
      </c>
      <c r="AK17" s="44"/>
      <c r="AL17" s="122">
        <f>IF(AK17="",0,VLOOKUP(AK17,Pointage!A12:B18,2,FALSE)*AL$5)</f>
        <v>0</v>
      </c>
      <c r="AM17" s="50"/>
      <c r="AN17" s="19">
        <f t="shared" si="15"/>
        <v>100</v>
      </c>
      <c r="AO17" s="50"/>
      <c r="AP17" s="53"/>
      <c r="AQ17" s="12">
        <f t="shared" si="16"/>
        <v>0</v>
      </c>
      <c r="AR17" s="56"/>
      <c r="AS17" s="5">
        <f t="shared" si="17"/>
        <v>0</v>
      </c>
      <c r="AT17" s="6">
        <f t="shared" si="18"/>
        <v>0</v>
      </c>
      <c r="AU17" s="13">
        <f t="shared" si="19"/>
        <v>100</v>
      </c>
      <c r="AV17" s="56"/>
      <c r="AW17" s="119">
        <f>IF(AV17="",0,VLOOKUP(AV17,Pointage!W12:X18,2,FALSE)*AW$5)</f>
        <v>0</v>
      </c>
      <c r="AX17" s="14">
        <f t="shared" si="20"/>
        <v>0</v>
      </c>
      <c r="AY17" s="11"/>
    </row>
    <row r="18" spans="1:51" ht="15" thickBot="1" x14ac:dyDescent="0.35">
      <c r="A18" s="21"/>
      <c r="B18" s="22"/>
      <c r="C18" s="103">
        <f t="shared" si="21"/>
        <v>0</v>
      </c>
      <c r="D18" s="75"/>
      <c r="E18" s="91"/>
      <c r="F18" s="83"/>
      <c r="G18" s="20">
        <f t="shared" si="0"/>
        <v>100</v>
      </c>
      <c r="H18" s="38"/>
      <c r="I18" s="47"/>
      <c r="J18" s="27">
        <f t="shared" si="1"/>
        <v>117</v>
      </c>
      <c r="K18" s="44"/>
      <c r="L18" s="5">
        <f t="shared" si="2"/>
        <v>117</v>
      </c>
      <c r="M18" s="6">
        <f t="shared" si="3"/>
        <v>97</v>
      </c>
      <c r="N18" s="96">
        <f t="shared" si="4"/>
        <v>197</v>
      </c>
      <c r="O18" s="44"/>
      <c r="P18" s="102"/>
      <c r="Q18" s="50"/>
      <c r="R18" s="19">
        <f t="shared" si="5"/>
        <v>100</v>
      </c>
      <c r="S18" s="50"/>
      <c r="T18" s="53"/>
      <c r="U18" s="12">
        <f t="shared" si="6"/>
        <v>98</v>
      </c>
      <c r="V18" s="56"/>
      <c r="W18" s="5">
        <f t="shared" si="7"/>
        <v>98</v>
      </c>
      <c r="X18" s="6">
        <f t="shared" si="8"/>
        <v>78</v>
      </c>
      <c r="Y18" s="13">
        <f t="shared" si="9"/>
        <v>178</v>
      </c>
      <c r="Z18" s="56"/>
      <c r="AA18" s="115"/>
      <c r="AB18" s="38"/>
      <c r="AC18" s="19">
        <f t="shared" si="10"/>
        <v>100</v>
      </c>
      <c r="AD18" s="38"/>
      <c r="AE18" s="41"/>
      <c r="AF18" s="12">
        <f t="shared" si="11"/>
        <v>0</v>
      </c>
      <c r="AG18" s="44"/>
      <c r="AH18" s="5">
        <f t="shared" si="12"/>
        <v>0</v>
      </c>
      <c r="AI18" s="6">
        <f t="shared" si="13"/>
        <v>0</v>
      </c>
      <c r="AJ18" s="13">
        <f t="shared" si="14"/>
        <v>100</v>
      </c>
      <c r="AK18" s="44"/>
      <c r="AL18" s="122">
        <f>IF(AK18="",0,VLOOKUP(AK18,Pointage!A13:B19,2,FALSE)*AL$5)</f>
        <v>0</v>
      </c>
      <c r="AM18" s="50"/>
      <c r="AN18" s="19">
        <f t="shared" si="15"/>
        <v>100</v>
      </c>
      <c r="AO18" s="50"/>
      <c r="AP18" s="53"/>
      <c r="AQ18" s="12">
        <f t="shared" si="16"/>
        <v>0</v>
      </c>
      <c r="AR18" s="56"/>
      <c r="AS18" s="5">
        <f t="shared" si="17"/>
        <v>0</v>
      </c>
      <c r="AT18" s="6">
        <f t="shared" si="18"/>
        <v>0</v>
      </c>
      <c r="AU18" s="13">
        <f t="shared" si="19"/>
        <v>100</v>
      </c>
      <c r="AV18" s="56"/>
      <c r="AW18" s="119">
        <f>IF(AV18="",0,VLOOKUP(AV18,Pointage!W13:X19,2,FALSE)*AW$5)</f>
        <v>0</v>
      </c>
      <c r="AX18" s="14">
        <f t="shared" si="20"/>
        <v>0</v>
      </c>
      <c r="AY18" s="11"/>
    </row>
    <row r="19" spans="1:51" ht="15" thickBot="1" x14ac:dyDescent="0.35">
      <c r="A19" s="21"/>
      <c r="B19" s="22"/>
      <c r="C19" s="103">
        <f t="shared" si="21"/>
        <v>0</v>
      </c>
      <c r="D19" s="75"/>
      <c r="E19" s="91"/>
      <c r="F19" s="83"/>
      <c r="G19" s="20">
        <f t="shared" si="0"/>
        <v>100</v>
      </c>
      <c r="H19" s="38"/>
      <c r="I19" s="47"/>
      <c r="J19" s="27">
        <f t="shared" si="1"/>
        <v>117</v>
      </c>
      <c r="K19" s="44"/>
      <c r="L19" s="5">
        <f t="shared" si="2"/>
        <v>117</v>
      </c>
      <c r="M19" s="6">
        <f t="shared" si="3"/>
        <v>97</v>
      </c>
      <c r="N19" s="96">
        <f t="shared" si="4"/>
        <v>197</v>
      </c>
      <c r="O19" s="44"/>
      <c r="P19" s="102"/>
      <c r="Q19" s="50"/>
      <c r="R19" s="19">
        <f t="shared" si="5"/>
        <v>100</v>
      </c>
      <c r="S19" s="50"/>
      <c r="T19" s="53"/>
      <c r="U19" s="12">
        <f t="shared" si="6"/>
        <v>98</v>
      </c>
      <c r="V19" s="56"/>
      <c r="W19" s="5">
        <f t="shared" si="7"/>
        <v>98</v>
      </c>
      <c r="X19" s="6">
        <f t="shared" si="8"/>
        <v>78</v>
      </c>
      <c r="Y19" s="13">
        <f t="shared" si="9"/>
        <v>178</v>
      </c>
      <c r="Z19" s="56"/>
      <c r="AA19" s="115"/>
      <c r="AB19" s="38"/>
      <c r="AC19" s="19">
        <f t="shared" si="10"/>
        <v>100</v>
      </c>
      <c r="AD19" s="38"/>
      <c r="AE19" s="41"/>
      <c r="AF19" s="12">
        <f t="shared" si="11"/>
        <v>0</v>
      </c>
      <c r="AG19" s="44"/>
      <c r="AH19" s="5">
        <f t="shared" si="12"/>
        <v>0</v>
      </c>
      <c r="AI19" s="6">
        <f t="shared" si="13"/>
        <v>0</v>
      </c>
      <c r="AJ19" s="13">
        <f t="shared" si="14"/>
        <v>100</v>
      </c>
      <c r="AK19" s="44"/>
      <c r="AL19" s="122">
        <f>IF(AK19="",0,VLOOKUP(AK19,Pointage!A14:B20,2,FALSE)*AL$5)</f>
        <v>0</v>
      </c>
      <c r="AM19" s="50"/>
      <c r="AN19" s="19">
        <f t="shared" si="15"/>
        <v>100</v>
      </c>
      <c r="AO19" s="50"/>
      <c r="AP19" s="53"/>
      <c r="AQ19" s="12">
        <f t="shared" si="16"/>
        <v>0</v>
      </c>
      <c r="AR19" s="56"/>
      <c r="AS19" s="5">
        <f t="shared" si="17"/>
        <v>0</v>
      </c>
      <c r="AT19" s="6">
        <f t="shared" si="18"/>
        <v>0</v>
      </c>
      <c r="AU19" s="13">
        <f t="shared" si="19"/>
        <v>100</v>
      </c>
      <c r="AV19" s="56"/>
      <c r="AW19" s="119">
        <f>IF(AV19="",0,VLOOKUP(AV19,Pointage!W14:X20,2,FALSE)*AW$5)</f>
        <v>0</v>
      </c>
      <c r="AX19" s="14">
        <f t="shared" si="20"/>
        <v>0</v>
      </c>
      <c r="AY19" s="11"/>
    </row>
    <row r="20" spans="1:51" ht="15" thickBot="1" x14ac:dyDescent="0.35">
      <c r="A20" s="21"/>
      <c r="B20" s="22"/>
      <c r="C20" s="103">
        <f t="shared" si="21"/>
        <v>0</v>
      </c>
      <c r="D20" s="75"/>
      <c r="E20" s="91"/>
      <c r="F20" s="83"/>
      <c r="G20" s="20">
        <f t="shared" si="0"/>
        <v>100</v>
      </c>
      <c r="H20" s="38"/>
      <c r="I20" s="47"/>
      <c r="J20" s="27">
        <f t="shared" si="1"/>
        <v>117</v>
      </c>
      <c r="K20" s="44"/>
      <c r="L20" s="5">
        <f t="shared" si="2"/>
        <v>117</v>
      </c>
      <c r="M20" s="6">
        <f t="shared" si="3"/>
        <v>97</v>
      </c>
      <c r="N20" s="96">
        <f t="shared" si="4"/>
        <v>197</v>
      </c>
      <c r="O20" s="44"/>
      <c r="P20" s="102"/>
      <c r="Q20" s="50"/>
      <c r="R20" s="19">
        <f t="shared" si="5"/>
        <v>100</v>
      </c>
      <c r="S20" s="50"/>
      <c r="T20" s="53"/>
      <c r="U20" s="12">
        <f t="shared" si="6"/>
        <v>98</v>
      </c>
      <c r="V20" s="56"/>
      <c r="W20" s="5">
        <f t="shared" si="7"/>
        <v>98</v>
      </c>
      <c r="X20" s="6">
        <f t="shared" si="8"/>
        <v>78</v>
      </c>
      <c r="Y20" s="13">
        <f t="shared" si="9"/>
        <v>178</v>
      </c>
      <c r="Z20" s="56"/>
      <c r="AA20" s="115"/>
      <c r="AB20" s="38"/>
      <c r="AC20" s="19">
        <f t="shared" si="10"/>
        <v>100</v>
      </c>
      <c r="AD20" s="38"/>
      <c r="AE20" s="41"/>
      <c r="AF20" s="12">
        <f t="shared" si="11"/>
        <v>0</v>
      </c>
      <c r="AG20" s="44"/>
      <c r="AH20" s="5">
        <f t="shared" si="12"/>
        <v>0</v>
      </c>
      <c r="AI20" s="6">
        <f t="shared" si="13"/>
        <v>0</v>
      </c>
      <c r="AJ20" s="13">
        <f t="shared" si="14"/>
        <v>100</v>
      </c>
      <c r="AK20" s="44"/>
      <c r="AL20" s="122">
        <f>IF(AK20="",0,VLOOKUP(AK20,Pointage!A15:B21,2,FALSE)*AL$5)</f>
        <v>0</v>
      </c>
      <c r="AM20" s="50"/>
      <c r="AN20" s="19">
        <f t="shared" si="15"/>
        <v>100</v>
      </c>
      <c r="AO20" s="50"/>
      <c r="AP20" s="53"/>
      <c r="AQ20" s="12">
        <f t="shared" si="16"/>
        <v>0</v>
      </c>
      <c r="AR20" s="56"/>
      <c r="AS20" s="5">
        <f t="shared" si="17"/>
        <v>0</v>
      </c>
      <c r="AT20" s="6">
        <f t="shared" si="18"/>
        <v>0</v>
      </c>
      <c r="AU20" s="13">
        <f t="shared" si="19"/>
        <v>100</v>
      </c>
      <c r="AV20" s="56"/>
      <c r="AW20" s="119">
        <f>IF(AV20="",0,VLOOKUP(AV20,Pointage!W15:X21,2,FALSE)*AW$5)</f>
        <v>0</v>
      </c>
      <c r="AX20" s="14">
        <f t="shared" si="20"/>
        <v>0</v>
      </c>
      <c r="AY20" s="11"/>
    </row>
    <row r="21" spans="1:51" ht="15" thickBot="1" x14ac:dyDescent="0.35">
      <c r="A21" s="23"/>
      <c r="B21" s="24"/>
      <c r="C21" s="103">
        <f t="shared" si="21"/>
        <v>0</v>
      </c>
      <c r="D21" s="76"/>
      <c r="E21" s="92"/>
      <c r="F21" s="84"/>
      <c r="G21" s="20">
        <f t="shared" si="0"/>
        <v>100</v>
      </c>
      <c r="H21" s="39"/>
      <c r="I21" s="48"/>
      <c r="J21" s="27">
        <f t="shared" si="1"/>
        <v>117</v>
      </c>
      <c r="K21" s="45"/>
      <c r="L21" s="7">
        <f t="shared" si="2"/>
        <v>117</v>
      </c>
      <c r="M21" s="8">
        <f t="shared" si="3"/>
        <v>97</v>
      </c>
      <c r="N21" s="97">
        <f t="shared" si="4"/>
        <v>197</v>
      </c>
      <c r="O21" s="44"/>
      <c r="P21" s="102"/>
      <c r="Q21" s="51"/>
      <c r="R21" s="19">
        <f t="shared" si="5"/>
        <v>100</v>
      </c>
      <c r="S21" s="51"/>
      <c r="T21" s="54"/>
      <c r="U21" s="16">
        <f>U$5</f>
        <v>98</v>
      </c>
      <c r="V21" s="57"/>
      <c r="W21" s="7">
        <f t="shared" si="7"/>
        <v>98</v>
      </c>
      <c r="X21" s="8">
        <f t="shared" si="8"/>
        <v>78</v>
      </c>
      <c r="Y21" s="17">
        <f t="shared" si="9"/>
        <v>178</v>
      </c>
      <c r="Z21" s="57"/>
      <c r="AA21" s="116"/>
      <c r="AB21" s="39"/>
      <c r="AC21" s="19">
        <f t="shared" si="10"/>
        <v>100</v>
      </c>
      <c r="AD21" s="39"/>
      <c r="AE21" s="42"/>
      <c r="AF21" s="16">
        <f>AF$5</f>
        <v>0</v>
      </c>
      <c r="AG21" s="45"/>
      <c r="AH21" s="7">
        <f t="shared" si="12"/>
        <v>0</v>
      </c>
      <c r="AI21" s="8">
        <f t="shared" si="13"/>
        <v>0</v>
      </c>
      <c r="AJ21" s="17">
        <f t="shared" si="14"/>
        <v>100</v>
      </c>
      <c r="AK21" s="45"/>
      <c r="AL21" s="122">
        <f>IF(AK21="",0,VLOOKUP(AK21,Pointage!A16:B22,2,FALSE)*AL$5)</f>
        <v>0</v>
      </c>
      <c r="AM21" s="51"/>
      <c r="AN21" s="19">
        <f t="shared" si="15"/>
        <v>100</v>
      </c>
      <c r="AO21" s="51"/>
      <c r="AP21" s="54"/>
      <c r="AQ21" s="16">
        <f>AQ$5</f>
        <v>0</v>
      </c>
      <c r="AR21" s="57"/>
      <c r="AS21" s="7">
        <f t="shared" si="17"/>
        <v>0</v>
      </c>
      <c r="AT21" s="8">
        <f t="shared" si="18"/>
        <v>0</v>
      </c>
      <c r="AU21" s="17">
        <f t="shared" si="19"/>
        <v>100</v>
      </c>
      <c r="AV21" s="57"/>
      <c r="AW21" s="119">
        <f>IF(AV21="",0,VLOOKUP(AV21,Pointage!W16:X22,2,FALSE)*AW$5)</f>
        <v>0</v>
      </c>
      <c r="AX21" s="14">
        <f t="shared" si="20"/>
        <v>0</v>
      </c>
      <c r="AY21" s="15"/>
    </row>
    <row r="22" spans="1:51" ht="15" thickBot="1" x14ac:dyDescent="0.35">
      <c r="A22" s="148" t="s">
        <v>21</v>
      </c>
      <c r="B22" s="149"/>
      <c r="C22" s="149"/>
      <c r="D22" s="149"/>
      <c r="E22" s="149"/>
      <c r="F22" s="82"/>
      <c r="G22" s="33"/>
      <c r="H22" s="33"/>
      <c r="I22" s="33"/>
      <c r="J22" s="30">
        <v>110</v>
      </c>
      <c r="K22" s="33"/>
      <c r="L22" s="33"/>
      <c r="M22" s="33"/>
      <c r="N22" s="207" t="s">
        <v>62</v>
      </c>
      <c r="O22" s="208"/>
      <c r="P22" s="101">
        <v>10</v>
      </c>
      <c r="Q22" s="33"/>
      <c r="R22" s="33"/>
      <c r="S22" s="33"/>
      <c r="T22" s="33"/>
      <c r="U22" s="30">
        <v>146</v>
      </c>
      <c r="V22" s="33"/>
      <c r="W22" s="33"/>
      <c r="X22" s="33"/>
      <c r="Y22" s="205" t="s">
        <v>62</v>
      </c>
      <c r="Z22" s="206"/>
      <c r="AA22" s="118">
        <v>4</v>
      </c>
      <c r="AB22" s="33"/>
      <c r="AC22" s="33"/>
      <c r="AD22" s="33"/>
      <c r="AE22" s="33"/>
      <c r="AF22" s="30"/>
      <c r="AG22" s="33"/>
      <c r="AH22" s="33"/>
      <c r="AI22" s="33"/>
      <c r="AJ22" s="207" t="s">
        <v>62</v>
      </c>
      <c r="AK22" s="208"/>
      <c r="AL22" s="101">
        <v>4</v>
      </c>
      <c r="AM22" s="33"/>
      <c r="AN22" s="33"/>
      <c r="AO22" s="33"/>
      <c r="AP22" s="33"/>
      <c r="AQ22" s="30"/>
      <c r="AR22" s="34"/>
      <c r="AS22" s="35"/>
      <c r="AT22" s="35"/>
      <c r="AU22" s="205" t="s">
        <v>62</v>
      </c>
      <c r="AV22" s="206"/>
      <c r="AW22" s="118"/>
      <c r="AX22" s="35"/>
      <c r="AY22" s="36"/>
    </row>
    <row r="23" spans="1:51" ht="15" thickBot="1" x14ac:dyDescent="0.35">
      <c r="A23" s="106" t="s">
        <v>32</v>
      </c>
      <c r="B23" s="68" t="s">
        <v>53</v>
      </c>
      <c r="C23" s="103">
        <f>AX23</f>
        <v>108</v>
      </c>
      <c r="D23" s="77">
        <v>642</v>
      </c>
      <c r="E23" s="93" t="s">
        <v>30</v>
      </c>
      <c r="F23" s="61">
        <v>74.772999999999996</v>
      </c>
      <c r="G23" s="20">
        <f t="shared" si="0"/>
        <v>25.227000000000004</v>
      </c>
      <c r="H23" s="37">
        <v>0</v>
      </c>
      <c r="I23" s="46">
        <v>0</v>
      </c>
      <c r="J23" s="26">
        <f>J$22</f>
        <v>110</v>
      </c>
      <c r="K23" s="43">
        <v>98</v>
      </c>
      <c r="L23" s="3">
        <f>J23-K23</f>
        <v>12</v>
      </c>
      <c r="M23" s="4">
        <f>IF(L23&gt;20,1*(L23-20),IF(L23&lt;-20,-1*(0.4*(L23+20)),0))</f>
        <v>0</v>
      </c>
      <c r="N23" s="10">
        <f>G23+H23+I23+M23</f>
        <v>25.227000000000004</v>
      </c>
      <c r="O23" s="43">
        <v>1</v>
      </c>
      <c r="P23" s="120">
        <f>IF(O23="",0,VLOOKUP(O23,Pointage!A1:B7,2,FALSE)*P$22)</f>
        <v>60</v>
      </c>
      <c r="Q23" s="49">
        <v>65</v>
      </c>
      <c r="R23" s="19">
        <f t="shared" si="5"/>
        <v>35</v>
      </c>
      <c r="S23" s="49"/>
      <c r="T23" s="52"/>
      <c r="U23" s="26">
        <f>U$22</f>
        <v>146</v>
      </c>
      <c r="V23" s="55">
        <v>155</v>
      </c>
      <c r="W23" s="3">
        <f>U23-V23</f>
        <v>-9</v>
      </c>
      <c r="X23" s="4">
        <f>IF(W23&gt;20,1*(W23-20),IF(W23&lt;-20,-1*(0.4*(W23+20)),0))</f>
        <v>0</v>
      </c>
      <c r="Y23" s="10">
        <f>R23+S23+T23+X23</f>
        <v>35</v>
      </c>
      <c r="Z23" s="55">
        <v>1</v>
      </c>
      <c r="AA23" s="124">
        <f>IF(Z23="",0,VLOOKUP(Z23,Pointage!A1:B7,2,FALSE)*AA$22)</f>
        <v>24</v>
      </c>
      <c r="AB23" s="37">
        <v>68.13</v>
      </c>
      <c r="AC23" s="19">
        <f t="shared" ref="AC23:AC36" si="25">(100-AB23)</f>
        <v>31.870000000000005</v>
      </c>
      <c r="AD23" s="37"/>
      <c r="AE23" s="40"/>
      <c r="AF23" s="26">
        <f>AF$22</f>
        <v>0</v>
      </c>
      <c r="AG23" s="43"/>
      <c r="AH23" s="3">
        <f>AF23-AG23</f>
        <v>0</v>
      </c>
      <c r="AI23" s="4">
        <f>IF(AH23&gt;20,1*(AH23-20),IF(AH23&lt;-20,-1*(0.4*(AH23+20)),0))</f>
        <v>0</v>
      </c>
      <c r="AJ23" s="10">
        <f>AC23+AD23+AE23+AI23</f>
        <v>31.870000000000005</v>
      </c>
      <c r="AK23" s="43">
        <v>1</v>
      </c>
      <c r="AL23" s="122">
        <f>4*6</f>
        <v>24</v>
      </c>
      <c r="AM23" s="49"/>
      <c r="AN23" s="19">
        <f t="shared" si="15"/>
        <v>100</v>
      </c>
      <c r="AO23" s="49"/>
      <c r="AP23" s="52"/>
      <c r="AQ23" s="26">
        <f>AQ$22</f>
        <v>0</v>
      </c>
      <c r="AR23" s="55"/>
      <c r="AS23" s="3">
        <f>AQ23-AR23</f>
        <v>0</v>
      </c>
      <c r="AT23" s="4">
        <f>IF(AS23&gt;20,1*(AS23-20),IF(AS23&lt;-20,-1*(0.4*(AS23+20)),0))</f>
        <v>0</v>
      </c>
      <c r="AU23" s="10">
        <f>AN23+AO23+AP23+AT23</f>
        <v>100</v>
      </c>
      <c r="AV23" s="55"/>
      <c r="AW23" s="119">
        <f>IF(AV23="",0,VLOOKUP(AV23,Pointage!W18:X24,2,FALSE)*AW$22)</f>
        <v>0</v>
      </c>
      <c r="AX23" s="14">
        <f>P23+AA23+AL23+AW23</f>
        <v>108</v>
      </c>
      <c r="AY23" s="9"/>
    </row>
    <row r="24" spans="1:51" ht="15" thickBot="1" x14ac:dyDescent="0.35">
      <c r="A24" s="107" t="s">
        <v>33</v>
      </c>
      <c r="B24" s="69" t="s">
        <v>24</v>
      </c>
      <c r="C24" s="103">
        <f>AX24</f>
        <v>80</v>
      </c>
      <c r="D24" s="79">
        <v>682</v>
      </c>
      <c r="E24" s="91" t="s">
        <v>30</v>
      </c>
      <c r="F24" s="61">
        <v>60.226999999999997</v>
      </c>
      <c r="G24" s="20">
        <f t="shared" si="0"/>
        <v>39.773000000000003</v>
      </c>
      <c r="H24" s="38">
        <v>0</v>
      </c>
      <c r="I24" s="47">
        <v>0</v>
      </c>
      <c r="J24" s="27">
        <f t="shared" ref="J24:J36" si="26">J$22</f>
        <v>110</v>
      </c>
      <c r="K24" s="44">
        <v>102</v>
      </c>
      <c r="L24" s="5">
        <f t="shared" ref="L24:L36" si="27">J24-K24</f>
        <v>8</v>
      </c>
      <c r="M24" s="6">
        <f t="shared" ref="M24:M36" si="28">IF(L24&gt;20,1*(L24-20),IF(L24&lt;-20,-1*(0.4*(L24+20)),0))</f>
        <v>0</v>
      </c>
      <c r="N24" s="13">
        <f t="shared" ref="N24:N36" si="29">G24+H24+I24+M24</f>
        <v>39.773000000000003</v>
      </c>
      <c r="O24" s="44">
        <v>3</v>
      </c>
      <c r="P24" s="121">
        <f>IF(O24="",0,VLOOKUP(O24,Pointage!A2:B8,2,FALSE)*P$22)</f>
        <v>40</v>
      </c>
      <c r="Q24" s="50">
        <v>59.44</v>
      </c>
      <c r="R24" s="19">
        <f t="shared" si="5"/>
        <v>40.56</v>
      </c>
      <c r="S24" s="50">
        <v>4</v>
      </c>
      <c r="T24" s="53"/>
      <c r="U24" s="27">
        <f t="shared" ref="U24:U36" si="30">U$22</f>
        <v>146</v>
      </c>
      <c r="V24" s="56">
        <v>133</v>
      </c>
      <c r="W24" s="5">
        <f t="shared" ref="W24:W36" si="31">U24-V24</f>
        <v>13</v>
      </c>
      <c r="X24" s="6">
        <f t="shared" ref="X24:X36" si="32">IF(W24&gt;20,1*(W24-20),IF(W24&lt;-20,-1*(0.4*(W24+20)),0))</f>
        <v>0</v>
      </c>
      <c r="Y24" s="13">
        <f t="shared" ref="Y24:Y36" si="33">R24+S24+T24+X24</f>
        <v>44.56</v>
      </c>
      <c r="Z24" s="56">
        <v>2</v>
      </c>
      <c r="AA24" s="125">
        <f>IF(Z24="",0,VLOOKUP(Z24,Pointage!A2:B8,2,FALSE)*AA$22)</f>
        <v>20</v>
      </c>
      <c r="AB24" s="38">
        <v>71.56</v>
      </c>
      <c r="AC24" s="19">
        <f t="shared" si="25"/>
        <v>28.439999999999998</v>
      </c>
      <c r="AD24" s="38">
        <v>4</v>
      </c>
      <c r="AE24" s="41">
        <v>0</v>
      </c>
      <c r="AF24" s="27">
        <f t="shared" ref="AF24:AF36" si="34">AF$22</f>
        <v>0</v>
      </c>
      <c r="AG24" s="44"/>
      <c r="AH24" s="5">
        <f t="shared" ref="AH24:AH36" si="35">AF24-AG24</f>
        <v>0</v>
      </c>
      <c r="AI24" s="6">
        <f t="shared" ref="AI24:AI36" si="36">IF(AH24&gt;20,1*(AH24-20),IF(AH24&lt;-20,-1*(0.4*(AH24+20)),0))</f>
        <v>0</v>
      </c>
      <c r="AJ24" s="13">
        <f t="shared" ref="AJ24:AJ36" si="37">AC24+AD24+AE24+AI24</f>
        <v>32.44</v>
      </c>
      <c r="AK24" s="44">
        <v>2</v>
      </c>
      <c r="AL24" s="122">
        <f>4*5</f>
        <v>20</v>
      </c>
      <c r="AM24" s="50"/>
      <c r="AN24" s="19">
        <f t="shared" si="15"/>
        <v>100</v>
      </c>
      <c r="AO24" s="50"/>
      <c r="AP24" s="53"/>
      <c r="AQ24" s="27">
        <f t="shared" ref="AQ24:AQ36" si="38">AQ$22</f>
        <v>0</v>
      </c>
      <c r="AR24" s="56"/>
      <c r="AS24" s="5">
        <f t="shared" ref="AS24:AS36" si="39">AQ24-AR24</f>
        <v>0</v>
      </c>
      <c r="AT24" s="6">
        <f t="shared" ref="AT24:AT36" si="40">IF(AS24&gt;20,1*(AS24-20),IF(AS24&lt;-20,-1*(0.4*(AS24+20)),0))</f>
        <v>0</v>
      </c>
      <c r="AU24" s="13">
        <f t="shared" ref="AU24:AU36" si="41">AN24+AO24+AP24+AT24</f>
        <v>100</v>
      </c>
      <c r="AV24" s="56"/>
      <c r="AW24" s="119">
        <f>IF(AV24="",0,VLOOKUP(AV24,Pointage!W19:X25,2,FALSE)*AW$22)</f>
        <v>0</v>
      </c>
      <c r="AX24" s="14">
        <f t="shared" ref="AX24:AX36" si="42">P24+AA24+AL24+AW24</f>
        <v>80</v>
      </c>
      <c r="AY24" s="11"/>
    </row>
    <row r="25" spans="1:51" ht="15" thickBot="1" x14ac:dyDescent="0.35">
      <c r="A25" s="107" t="s">
        <v>34</v>
      </c>
      <c r="B25" s="69" t="s">
        <v>52</v>
      </c>
      <c r="C25" s="103">
        <f t="shared" ref="C25:C36" si="43">AX25</f>
        <v>0</v>
      </c>
      <c r="D25" s="79">
        <v>630</v>
      </c>
      <c r="E25" s="91" t="s">
        <v>30</v>
      </c>
      <c r="F25" s="61">
        <v>52.273000000000003</v>
      </c>
      <c r="G25" s="20">
        <f t="shared" si="0"/>
        <v>47.726999999999997</v>
      </c>
      <c r="H25" s="38">
        <v>4</v>
      </c>
      <c r="I25" s="47">
        <v>60</v>
      </c>
      <c r="J25" s="140">
        <f t="shared" si="26"/>
        <v>110</v>
      </c>
      <c r="K25" s="133"/>
      <c r="L25" s="134">
        <f t="shared" ref="L25:L26" si="44">J25-K25</f>
        <v>110</v>
      </c>
      <c r="M25" s="135">
        <f t="shared" si="28"/>
        <v>90</v>
      </c>
      <c r="N25" s="136">
        <f t="shared" si="29"/>
        <v>201.727</v>
      </c>
      <c r="O25" s="44" t="s">
        <v>47</v>
      </c>
      <c r="P25" s="98">
        <v>0</v>
      </c>
      <c r="Q25" s="50">
        <v>58.33</v>
      </c>
      <c r="R25" s="19">
        <f t="shared" si="5"/>
        <v>41.67</v>
      </c>
      <c r="S25" s="50"/>
      <c r="T25" s="53"/>
      <c r="U25" s="140">
        <f t="shared" si="30"/>
        <v>146</v>
      </c>
      <c r="V25" s="133"/>
      <c r="W25" s="134">
        <f t="shared" ref="W25" si="45">U25-V25</f>
        <v>146</v>
      </c>
      <c r="X25" s="135">
        <f t="shared" ref="X25" si="46">IF(W25&gt;20,1*(W25-20),IF(W25&lt;-20,-1*(0.4*(W25+20)),0))</f>
        <v>126</v>
      </c>
      <c r="Y25" s="136">
        <f t="shared" ref="Y25" si="47">R25+S25+T25+X25</f>
        <v>167.67000000000002</v>
      </c>
      <c r="Z25" s="56" t="s">
        <v>47</v>
      </c>
      <c r="AA25" s="115"/>
      <c r="AB25" s="38">
        <v>63.44</v>
      </c>
      <c r="AC25" s="19">
        <f t="shared" si="25"/>
        <v>36.56</v>
      </c>
      <c r="AD25" s="38"/>
      <c r="AE25" s="41"/>
      <c r="AF25" s="27">
        <f t="shared" si="34"/>
        <v>0</v>
      </c>
      <c r="AG25" s="44"/>
      <c r="AH25" s="5">
        <f t="shared" si="35"/>
        <v>0</v>
      </c>
      <c r="AI25" s="6">
        <f t="shared" si="36"/>
        <v>0</v>
      </c>
      <c r="AJ25" s="13">
        <f t="shared" si="37"/>
        <v>36.56</v>
      </c>
      <c r="AK25" s="44"/>
      <c r="AL25" s="122">
        <f>IF(AK25="",0,VLOOKUP(AK25,Pointage!A20:B26,2,FALSE)*AL$22)</f>
        <v>0</v>
      </c>
      <c r="AM25" s="50"/>
      <c r="AN25" s="19">
        <f t="shared" si="15"/>
        <v>100</v>
      </c>
      <c r="AO25" s="50"/>
      <c r="AP25" s="53"/>
      <c r="AQ25" s="27">
        <f t="shared" si="38"/>
        <v>0</v>
      </c>
      <c r="AR25" s="56"/>
      <c r="AS25" s="5">
        <f t="shared" si="39"/>
        <v>0</v>
      </c>
      <c r="AT25" s="6">
        <f t="shared" si="40"/>
        <v>0</v>
      </c>
      <c r="AU25" s="13">
        <f t="shared" si="41"/>
        <v>100</v>
      </c>
      <c r="AV25" s="56"/>
      <c r="AW25" s="119">
        <f>IF(AV25="",0,VLOOKUP(AV25,Pointage!W20:X26,2,FALSE)*AW$22)</f>
        <v>0</v>
      </c>
      <c r="AX25" s="14">
        <f t="shared" si="42"/>
        <v>0</v>
      </c>
      <c r="AY25" s="11"/>
    </row>
    <row r="26" spans="1:51" ht="15" thickBot="1" x14ac:dyDescent="0.35">
      <c r="A26" s="108" t="s">
        <v>35</v>
      </c>
      <c r="B26" s="70" t="s">
        <v>54</v>
      </c>
      <c r="C26" s="103">
        <f t="shared" si="43"/>
        <v>16</v>
      </c>
      <c r="D26" s="78">
        <v>637</v>
      </c>
      <c r="E26" s="91" t="s">
        <v>30</v>
      </c>
      <c r="F26" s="61">
        <v>0</v>
      </c>
      <c r="G26" s="20">
        <f t="shared" si="0"/>
        <v>100</v>
      </c>
      <c r="H26" s="38"/>
      <c r="I26" s="47"/>
      <c r="J26" s="140">
        <f t="shared" si="26"/>
        <v>110</v>
      </c>
      <c r="K26" s="133"/>
      <c r="L26" s="134">
        <f t="shared" si="44"/>
        <v>110</v>
      </c>
      <c r="M26" s="135">
        <f t="shared" si="28"/>
        <v>90</v>
      </c>
      <c r="N26" s="136">
        <f t="shared" si="29"/>
        <v>190</v>
      </c>
      <c r="O26" s="44" t="s">
        <v>47</v>
      </c>
      <c r="P26" s="98">
        <v>0</v>
      </c>
      <c r="Q26" s="129"/>
      <c r="R26" s="130">
        <f t="shared" si="5"/>
        <v>100</v>
      </c>
      <c r="S26" s="129"/>
      <c r="T26" s="131"/>
      <c r="U26" s="140">
        <f t="shared" si="30"/>
        <v>146</v>
      </c>
      <c r="V26" s="133"/>
      <c r="W26" s="134">
        <f t="shared" si="31"/>
        <v>146</v>
      </c>
      <c r="X26" s="135">
        <f t="shared" si="32"/>
        <v>126</v>
      </c>
      <c r="Y26" s="136">
        <f t="shared" si="33"/>
        <v>226</v>
      </c>
      <c r="Z26" s="133"/>
      <c r="AA26" s="142"/>
      <c r="AB26" s="38">
        <v>67.19</v>
      </c>
      <c r="AC26" s="19">
        <f t="shared" si="25"/>
        <v>32.81</v>
      </c>
      <c r="AD26" s="38"/>
      <c r="AE26" s="41"/>
      <c r="AF26" s="27">
        <f t="shared" si="34"/>
        <v>0</v>
      </c>
      <c r="AG26" s="44"/>
      <c r="AH26" s="5">
        <f t="shared" si="35"/>
        <v>0</v>
      </c>
      <c r="AI26" s="6">
        <f t="shared" si="36"/>
        <v>0</v>
      </c>
      <c r="AJ26" s="13">
        <f t="shared" si="37"/>
        <v>32.81</v>
      </c>
      <c r="AK26" s="44">
        <v>3</v>
      </c>
      <c r="AL26" s="122">
        <v>16</v>
      </c>
      <c r="AM26" s="50"/>
      <c r="AN26" s="19">
        <f t="shared" si="15"/>
        <v>100</v>
      </c>
      <c r="AO26" s="50"/>
      <c r="AP26" s="53"/>
      <c r="AQ26" s="27">
        <f t="shared" si="38"/>
        <v>0</v>
      </c>
      <c r="AR26" s="56"/>
      <c r="AS26" s="5">
        <f t="shared" si="39"/>
        <v>0</v>
      </c>
      <c r="AT26" s="6">
        <f t="shared" si="40"/>
        <v>0</v>
      </c>
      <c r="AU26" s="13">
        <f t="shared" si="41"/>
        <v>100</v>
      </c>
      <c r="AV26" s="56"/>
      <c r="AW26" s="119">
        <f>IF(AV26="",0,VLOOKUP(AV26,Pointage!W21:X27,2,FALSE)*AW$22)</f>
        <v>0</v>
      </c>
      <c r="AX26" s="14">
        <f t="shared" si="42"/>
        <v>16</v>
      </c>
      <c r="AY26" s="11"/>
    </row>
    <row r="27" spans="1:51" ht="15" thickBot="1" x14ac:dyDescent="0.35">
      <c r="A27" s="21"/>
      <c r="B27" s="22"/>
      <c r="C27" s="103">
        <f t="shared" si="43"/>
        <v>0</v>
      </c>
      <c r="D27" s="75"/>
      <c r="E27" s="91"/>
      <c r="F27" s="83"/>
      <c r="G27" s="20">
        <f t="shared" si="0"/>
        <v>100</v>
      </c>
      <c r="H27" s="38"/>
      <c r="I27" s="47"/>
      <c r="J27" s="27">
        <f t="shared" si="26"/>
        <v>110</v>
      </c>
      <c r="K27" s="44"/>
      <c r="L27" s="5">
        <f t="shared" si="27"/>
        <v>110</v>
      </c>
      <c r="M27" s="6">
        <f t="shared" si="28"/>
        <v>90</v>
      </c>
      <c r="N27" s="13">
        <f t="shared" si="29"/>
        <v>190</v>
      </c>
      <c r="O27" s="44"/>
      <c r="P27" s="98"/>
      <c r="Q27" s="50"/>
      <c r="R27" s="19">
        <f t="shared" si="5"/>
        <v>100</v>
      </c>
      <c r="S27" s="50"/>
      <c r="T27" s="53"/>
      <c r="U27" s="27">
        <f t="shared" si="30"/>
        <v>146</v>
      </c>
      <c r="V27" s="56"/>
      <c r="W27" s="5">
        <f t="shared" si="31"/>
        <v>146</v>
      </c>
      <c r="X27" s="6">
        <f t="shared" si="32"/>
        <v>126</v>
      </c>
      <c r="Y27" s="13">
        <f t="shared" si="33"/>
        <v>226</v>
      </c>
      <c r="Z27" s="56"/>
      <c r="AA27" s="115"/>
      <c r="AB27" s="38"/>
      <c r="AC27" s="19">
        <f t="shared" si="25"/>
        <v>100</v>
      </c>
      <c r="AD27" s="38"/>
      <c r="AE27" s="41"/>
      <c r="AF27" s="27">
        <f t="shared" si="34"/>
        <v>0</v>
      </c>
      <c r="AG27" s="44"/>
      <c r="AH27" s="5">
        <f t="shared" si="35"/>
        <v>0</v>
      </c>
      <c r="AI27" s="6">
        <f t="shared" si="36"/>
        <v>0</v>
      </c>
      <c r="AJ27" s="13">
        <f t="shared" si="37"/>
        <v>100</v>
      </c>
      <c r="AK27" s="44"/>
      <c r="AL27" s="122"/>
      <c r="AM27" s="50"/>
      <c r="AN27" s="19">
        <f t="shared" si="15"/>
        <v>100</v>
      </c>
      <c r="AO27" s="50"/>
      <c r="AP27" s="53"/>
      <c r="AQ27" s="27">
        <f t="shared" si="38"/>
        <v>0</v>
      </c>
      <c r="AR27" s="56"/>
      <c r="AS27" s="5">
        <f t="shared" si="39"/>
        <v>0</v>
      </c>
      <c r="AT27" s="6">
        <f t="shared" si="40"/>
        <v>0</v>
      </c>
      <c r="AU27" s="13">
        <f t="shared" si="41"/>
        <v>100</v>
      </c>
      <c r="AV27" s="56"/>
      <c r="AW27" s="119">
        <f>IF(AV27="",0,VLOOKUP(AV27,Pointage!W22:X28,2,FALSE)*AW$22)</f>
        <v>0</v>
      </c>
      <c r="AX27" s="14">
        <f t="shared" si="42"/>
        <v>0</v>
      </c>
      <c r="AY27" s="11"/>
    </row>
    <row r="28" spans="1:51" ht="15" thickBot="1" x14ac:dyDescent="0.35">
      <c r="A28" s="21"/>
      <c r="B28" s="22"/>
      <c r="C28" s="103">
        <f>AX28</f>
        <v>0</v>
      </c>
      <c r="D28" s="75"/>
      <c r="E28" s="91"/>
      <c r="F28" s="83"/>
      <c r="G28" s="20">
        <f t="shared" si="0"/>
        <v>100</v>
      </c>
      <c r="H28" s="38"/>
      <c r="I28" s="47"/>
      <c r="J28" s="27">
        <f t="shared" si="26"/>
        <v>110</v>
      </c>
      <c r="K28" s="44"/>
      <c r="L28" s="5">
        <f t="shared" si="27"/>
        <v>110</v>
      </c>
      <c r="M28" s="6">
        <f t="shared" si="28"/>
        <v>90</v>
      </c>
      <c r="N28" s="13">
        <f t="shared" si="29"/>
        <v>190</v>
      </c>
      <c r="O28" s="44"/>
      <c r="P28" s="98"/>
      <c r="Q28" s="50"/>
      <c r="R28" s="19">
        <f t="shared" si="5"/>
        <v>100</v>
      </c>
      <c r="S28" s="50"/>
      <c r="T28" s="53"/>
      <c r="U28" s="27">
        <f t="shared" si="30"/>
        <v>146</v>
      </c>
      <c r="V28" s="56"/>
      <c r="W28" s="5">
        <f t="shared" si="31"/>
        <v>146</v>
      </c>
      <c r="X28" s="6">
        <f t="shared" si="32"/>
        <v>126</v>
      </c>
      <c r="Y28" s="13">
        <f t="shared" si="33"/>
        <v>226</v>
      </c>
      <c r="Z28" s="56"/>
      <c r="AA28" s="115"/>
      <c r="AB28" s="38"/>
      <c r="AC28" s="19">
        <f t="shared" si="25"/>
        <v>100</v>
      </c>
      <c r="AD28" s="38"/>
      <c r="AE28" s="41"/>
      <c r="AF28" s="27">
        <f t="shared" si="34"/>
        <v>0</v>
      </c>
      <c r="AG28" s="44"/>
      <c r="AH28" s="5">
        <f t="shared" si="35"/>
        <v>0</v>
      </c>
      <c r="AI28" s="6">
        <f t="shared" si="36"/>
        <v>0</v>
      </c>
      <c r="AJ28" s="13">
        <f t="shared" si="37"/>
        <v>100</v>
      </c>
      <c r="AK28" s="44"/>
      <c r="AL28" s="122">
        <f>IF(AK28="",0,VLOOKUP(AK28,Pointage!A23:B29,2,FALSE)*AL$22)</f>
        <v>0</v>
      </c>
      <c r="AM28" s="50"/>
      <c r="AN28" s="19">
        <f t="shared" si="15"/>
        <v>100</v>
      </c>
      <c r="AO28" s="50"/>
      <c r="AP28" s="53"/>
      <c r="AQ28" s="27">
        <f t="shared" si="38"/>
        <v>0</v>
      </c>
      <c r="AR28" s="56"/>
      <c r="AS28" s="5">
        <f t="shared" si="39"/>
        <v>0</v>
      </c>
      <c r="AT28" s="6">
        <f t="shared" si="40"/>
        <v>0</v>
      </c>
      <c r="AU28" s="13">
        <f t="shared" si="41"/>
        <v>100</v>
      </c>
      <c r="AV28" s="56"/>
      <c r="AW28" s="119">
        <f>IF(AV28="",0,VLOOKUP(AV28,Pointage!W23:X29,2,FALSE)*AW$22)</f>
        <v>0</v>
      </c>
      <c r="AX28" s="14">
        <f t="shared" si="42"/>
        <v>0</v>
      </c>
      <c r="AY28" s="11"/>
    </row>
    <row r="29" spans="1:51" ht="15" thickBot="1" x14ac:dyDescent="0.35">
      <c r="A29" s="21"/>
      <c r="B29" s="22"/>
      <c r="C29" s="103">
        <f t="shared" si="43"/>
        <v>0</v>
      </c>
      <c r="D29" s="75"/>
      <c r="E29" s="91"/>
      <c r="F29" s="83"/>
      <c r="G29" s="20">
        <f t="shared" si="0"/>
        <v>100</v>
      </c>
      <c r="H29" s="38"/>
      <c r="I29" s="47"/>
      <c r="J29" s="27">
        <f t="shared" si="26"/>
        <v>110</v>
      </c>
      <c r="K29" s="44"/>
      <c r="L29" s="5">
        <f t="shared" si="27"/>
        <v>110</v>
      </c>
      <c r="M29" s="6">
        <f t="shared" si="28"/>
        <v>90</v>
      </c>
      <c r="N29" s="13">
        <f t="shared" si="29"/>
        <v>190</v>
      </c>
      <c r="O29" s="44"/>
      <c r="P29" s="98"/>
      <c r="Q29" s="50"/>
      <c r="R29" s="19">
        <f t="shared" si="5"/>
        <v>100</v>
      </c>
      <c r="S29" s="50"/>
      <c r="T29" s="53"/>
      <c r="U29" s="27">
        <f t="shared" si="30"/>
        <v>146</v>
      </c>
      <c r="V29" s="56"/>
      <c r="W29" s="5">
        <f t="shared" si="31"/>
        <v>146</v>
      </c>
      <c r="X29" s="6">
        <f t="shared" si="32"/>
        <v>126</v>
      </c>
      <c r="Y29" s="13">
        <f t="shared" si="33"/>
        <v>226</v>
      </c>
      <c r="Z29" s="56"/>
      <c r="AA29" s="115"/>
      <c r="AB29" s="38"/>
      <c r="AC29" s="19">
        <f t="shared" si="25"/>
        <v>100</v>
      </c>
      <c r="AD29" s="38"/>
      <c r="AE29" s="41"/>
      <c r="AF29" s="27">
        <f t="shared" si="34"/>
        <v>0</v>
      </c>
      <c r="AG29" s="44"/>
      <c r="AH29" s="5">
        <f t="shared" si="35"/>
        <v>0</v>
      </c>
      <c r="AI29" s="6">
        <f t="shared" si="36"/>
        <v>0</v>
      </c>
      <c r="AJ29" s="13">
        <f t="shared" si="37"/>
        <v>100</v>
      </c>
      <c r="AK29" s="44"/>
      <c r="AL29" s="122">
        <f>IF(AK29="",0,VLOOKUP(AK29,Pointage!A24:B30,2,FALSE)*AL$22)</f>
        <v>0</v>
      </c>
      <c r="AM29" s="50"/>
      <c r="AN29" s="19">
        <f t="shared" si="15"/>
        <v>100</v>
      </c>
      <c r="AO29" s="50"/>
      <c r="AP29" s="53"/>
      <c r="AQ29" s="27">
        <f t="shared" si="38"/>
        <v>0</v>
      </c>
      <c r="AR29" s="56"/>
      <c r="AS29" s="5">
        <f t="shared" si="39"/>
        <v>0</v>
      </c>
      <c r="AT29" s="6">
        <f t="shared" si="40"/>
        <v>0</v>
      </c>
      <c r="AU29" s="13">
        <f t="shared" si="41"/>
        <v>100</v>
      </c>
      <c r="AV29" s="56"/>
      <c r="AW29" s="119">
        <f>IF(AV29="",0,VLOOKUP(AV29,Pointage!W24:X30,2,FALSE)*AW$22)</f>
        <v>0</v>
      </c>
      <c r="AX29" s="14">
        <f t="shared" si="42"/>
        <v>0</v>
      </c>
      <c r="AY29" s="11"/>
    </row>
    <row r="30" spans="1:51" ht="15" thickBot="1" x14ac:dyDescent="0.35">
      <c r="A30" s="21"/>
      <c r="B30" s="22"/>
      <c r="C30" s="103">
        <f t="shared" si="43"/>
        <v>0</v>
      </c>
      <c r="D30" s="75"/>
      <c r="E30" s="91"/>
      <c r="F30" s="83"/>
      <c r="G30" s="20">
        <f t="shared" si="0"/>
        <v>100</v>
      </c>
      <c r="H30" s="38"/>
      <c r="I30" s="47"/>
      <c r="J30" s="27">
        <f t="shared" si="26"/>
        <v>110</v>
      </c>
      <c r="K30" s="44"/>
      <c r="L30" s="5">
        <f t="shared" si="27"/>
        <v>110</v>
      </c>
      <c r="M30" s="6">
        <f t="shared" si="28"/>
        <v>90</v>
      </c>
      <c r="N30" s="13">
        <f t="shared" si="29"/>
        <v>190</v>
      </c>
      <c r="O30" s="44"/>
      <c r="P30" s="98"/>
      <c r="Q30" s="50"/>
      <c r="R30" s="19">
        <f t="shared" si="5"/>
        <v>100</v>
      </c>
      <c r="S30" s="50"/>
      <c r="T30" s="53"/>
      <c r="U30" s="27">
        <f t="shared" si="30"/>
        <v>146</v>
      </c>
      <c r="V30" s="56"/>
      <c r="W30" s="5">
        <f t="shared" si="31"/>
        <v>146</v>
      </c>
      <c r="X30" s="6">
        <f t="shared" si="32"/>
        <v>126</v>
      </c>
      <c r="Y30" s="13">
        <f t="shared" si="33"/>
        <v>226</v>
      </c>
      <c r="Z30" s="56"/>
      <c r="AA30" s="115"/>
      <c r="AB30" s="38"/>
      <c r="AC30" s="19">
        <f t="shared" si="25"/>
        <v>100</v>
      </c>
      <c r="AD30" s="38"/>
      <c r="AE30" s="41"/>
      <c r="AF30" s="27">
        <f t="shared" si="34"/>
        <v>0</v>
      </c>
      <c r="AG30" s="44"/>
      <c r="AH30" s="5">
        <f t="shared" si="35"/>
        <v>0</v>
      </c>
      <c r="AI30" s="6">
        <f t="shared" si="36"/>
        <v>0</v>
      </c>
      <c r="AJ30" s="13">
        <f t="shared" si="37"/>
        <v>100</v>
      </c>
      <c r="AK30" s="44"/>
      <c r="AL30" s="122">
        <f>IF(AK30="",0,VLOOKUP(AK30,Pointage!A25:B31,2,FALSE)*AL$22)</f>
        <v>0</v>
      </c>
      <c r="AM30" s="50"/>
      <c r="AN30" s="19">
        <f t="shared" si="15"/>
        <v>100</v>
      </c>
      <c r="AO30" s="50"/>
      <c r="AP30" s="53"/>
      <c r="AQ30" s="27">
        <f t="shared" si="38"/>
        <v>0</v>
      </c>
      <c r="AR30" s="56"/>
      <c r="AS30" s="5">
        <f t="shared" si="39"/>
        <v>0</v>
      </c>
      <c r="AT30" s="6">
        <f t="shared" si="40"/>
        <v>0</v>
      </c>
      <c r="AU30" s="13">
        <f t="shared" si="41"/>
        <v>100</v>
      </c>
      <c r="AV30" s="56"/>
      <c r="AW30" s="119">
        <f>IF(AV30="",0,VLOOKUP(AV30,Pointage!W25:X31,2,FALSE)*AW$22)</f>
        <v>0</v>
      </c>
      <c r="AX30" s="14">
        <f t="shared" si="42"/>
        <v>0</v>
      </c>
      <c r="AY30" s="11"/>
    </row>
    <row r="31" spans="1:51" ht="15" thickBot="1" x14ac:dyDescent="0.35">
      <c r="A31" s="21"/>
      <c r="B31" s="22"/>
      <c r="C31" s="103">
        <f t="shared" si="43"/>
        <v>0</v>
      </c>
      <c r="D31" s="75"/>
      <c r="E31" s="91"/>
      <c r="F31" s="83"/>
      <c r="G31" s="20">
        <f t="shared" si="0"/>
        <v>100</v>
      </c>
      <c r="H31" s="38"/>
      <c r="I31" s="47"/>
      <c r="J31" s="27">
        <f t="shared" si="26"/>
        <v>110</v>
      </c>
      <c r="K31" s="44"/>
      <c r="L31" s="5">
        <f t="shared" si="27"/>
        <v>110</v>
      </c>
      <c r="M31" s="6">
        <f t="shared" si="28"/>
        <v>90</v>
      </c>
      <c r="N31" s="13">
        <f t="shared" si="29"/>
        <v>190</v>
      </c>
      <c r="O31" s="44"/>
      <c r="P31" s="98"/>
      <c r="Q31" s="50"/>
      <c r="R31" s="19">
        <f t="shared" si="5"/>
        <v>100</v>
      </c>
      <c r="S31" s="50"/>
      <c r="T31" s="53"/>
      <c r="U31" s="27">
        <f t="shared" si="30"/>
        <v>146</v>
      </c>
      <c r="V31" s="56"/>
      <c r="W31" s="5">
        <f t="shared" si="31"/>
        <v>146</v>
      </c>
      <c r="X31" s="6">
        <f t="shared" si="32"/>
        <v>126</v>
      </c>
      <c r="Y31" s="13">
        <f t="shared" si="33"/>
        <v>226</v>
      </c>
      <c r="Z31" s="56"/>
      <c r="AA31" s="115"/>
      <c r="AB31" s="38"/>
      <c r="AC31" s="19">
        <f t="shared" si="25"/>
        <v>100</v>
      </c>
      <c r="AD31" s="38"/>
      <c r="AE31" s="41"/>
      <c r="AF31" s="27">
        <f t="shared" si="34"/>
        <v>0</v>
      </c>
      <c r="AG31" s="44"/>
      <c r="AH31" s="5">
        <f t="shared" si="35"/>
        <v>0</v>
      </c>
      <c r="AI31" s="6">
        <f t="shared" si="36"/>
        <v>0</v>
      </c>
      <c r="AJ31" s="13">
        <f t="shared" si="37"/>
        <v>100</v>
      </c>
      <c r="AK31" s="44"/>
      <c r="AL31" s="122">
        <f>IF(AK31="",0,VLOOKUP(AK31,Pointage!A26:B32,2,FALSE)*AL$22)</f>
        <v>0</v>
      </c>
      <c r="AM31" s="50"/>
      <c r="AN31" s="19">
        <f t="shared" si="15"/>
        <v>100</v>
      </c>
      <c r="AO31" s="50"/>
      <c r="AP31" s="53"/>
      <c r="AQ31" s="27">
        <f t="shared" si="38"/>
        <v>0</v>
      </c>
      <c r="AR31" s="56"/>
      <c r="AS31" s="5">
        <f t="shared" si="39"/>
        <v>0</v>
      </c>
      <c r="AT31" s="6">
        <f t="shared" si="40"/>
        <v>0</v>
      </c>
      <c r="AU31" s="13">
        <f t="shared" si="41"/>
        <v>100</v>
      </c>
      <c r="AV31" s="56"/>
      <c r="AW31" s="119">
        <f>IF(AV31="",0,VLOOKUP(AV31,Pointage!W26:X32,2,FALSE)*AW$22)</f>
        <v>0</v>
      </c>
      <c r="AX31" s="14">
        <f t="shared" si="42"/>
        <v>0</v>
      </c>
      <c r="AY31" s="11"/>
    </row>
    <row r="32" spans="1:51" ht="15" thickBot="1" x14ac:dyDescent="0.35">
      <c r="A32" s="21"/>
      <c r="B32" s="22"/>
      <c r="C32" s="103">
        <f t="shared" si="43"/>
        <v>0</v>
      </c>
      <c r="D32" s="75"/>
      <c r="E32" s="91"/>
      <c r="F32" s="83"/>
      <c r="G32" s="20">
        <f t="shared" si="0"/>
        <v>100</v>
      </c>
      <c r="H32" s="38"/>
      <c r="I32" s="47"/>
      <c r="J32" s="27">
        <f t="shared" si="26"/>
        <v>110</v>
      </c>
      <c r="K32" s="44"/>
      <c r="L32" s="5">
        <f t="shared" si="27"/>
        <v>110</v>
      </c>
      <c r="M32" s="6">
        <f t="shared" si="28"/>
        <v>90</v>
      </c>
      <c r="N32" s="13">
        <f t="shared" si="29"/>
        <v>190</v>
      </c>
      <c r="O32" s="44"/>
      <c r="P32" s="98"/>
      <c r="Q32" s="50"/>
      <c r="R32" s="19">
        <f t="shared" si="5"/>
        <v>100</v>
      </c>
      <c r="S32" s="50"/>
      <c r="T32" s="53"/>
      <c r="U32" s="27">
        <f t="shared" si="30"/>
        <v>146</v>
      </c>
      <c r="V32" s="56"/>
      <c r="W32" s="5">
        <f t="shared" si="31"/>
        <v>146</v>
      </c>
      <c r="X32" s="6">
        <f t="shared" si="32"/>
        <v>126</v>
      </c>
      <c r="Y32" s="13">
        <f t="shared" si="33"/>
        <v>226</v>
      </c>
      <c r="Z32" s="56"/>
      <c r="AA32" s="115"/>
      <c r="AB32" s="38"/>
      <c r="AC32" s="19">
        <f t="shared" si="25"/>
        <v>100</v>
      </c>
      <c r="AD32" s="38"/>
      <c r="AE32" s="41"/>
      <c r="AF32" s="27">
        <f t="shared" si="34"/>
        <v>0</v>
      </c>
      <c r="AG32" s="44"/>
      <c r="AH32" s="5">
        <f t="shared" si="35"/>
        <v>0</v>
      </c>
      <c r="AI32" s="6">
        <f t="shared" si="36"/>
        <v>0</v>
      </c>
      <c r="AJ32" s="13">
        <f t="shared" si="37"/>
        <v>100</v>
      </c>
      <c r="AK32" s="44"/>
      <c r="AL32" s="122">
        <f>IF(AK32="",0,VLOOKUP(AK32,Pointage!A27:B33,2,FALSE)*AL$22)</f>
        <v>0</v>
      </c>
      <c r="AM32" s="50"/>
      <c r="AN32" s="19">
        <f t="shared" si="15"/>
        <v>100</v>
      </c>
      <c r="AO32" s="50"/>
      <c r="AP32" s="53"/>
      <c r="AQ32" s="27">
        <f t="shared" si="38"/>
        <v>0</v>
      </c>
      <c r="AR32" s="56"/>
      <c r="AS32" s="5">
        <f t="shared" si="39"/>
        <v>0</v>
      </c>
      <c r="AT32" s="6">
        <f t="shared" si="40"/>
        <v>0</v>
      </c>
      <c r="AU32" s="13">
        <f t="shared" si="41"/>
        <v>100</v>
      </c>
      <c r="AV32" s="56"/>
      <c r="AW32" s="119">
        <f>IF(AV32="",0,VLOOKUP(AV32,Pointage!W27:X33,2,FALSE)*AW$22)</f>
        <v>0</v>
      </c>
      <c r="AX32" s="14">
        <f t="shared" si="42"/>
        <v>0</v>
      </c>
      <c r="AY32" s="11"/>
    </row>
    <row r="33" spans="1:51" ht="15" thickBot="1" x14ac:dyDescent="0.35">
      <c r="A33" s="21"/>
      <c r="B33" s="22"/>
      <c r="C33" s="103">
        <f t="shared" si="43"/>
        <v>0</v>
      </c>
      <c r="D33" s="75"/>
      <c r="E33" s="91"/>
      <c r="F33" s="83"/>
      <c r="G33" s="20">
        <f t="shared" si="0"/>
        <v>100</v>
      </c>
      <c r="H33" s="38"/>
      <c r="I33" s="47"/>
      <c r="J33" s="27">
        <f t="shared" si="26"/>
        <v>110</v>
      </c>
      <c r="K33" s="44"/>
      <c r="L33" s="5">
        <f t="shared" si="27"/>
        <v>110</v>
      </c>
      <c r="M33" s="6">
        <f t="shared" si="28"/>
        <v>90</v>
      </c>
      <c r="N33" s="13">
        <f t="shared" si="29"/>
        <v>190</v>
      </c>
      <c r="O33" s="44"/>
      <c r="P33" s="98"/>
      <c r="Q33" s="50"/>
      <c r="R33" s="19">
        <f t="shared" si="5"/>
        <v>100</v>
      </c>
      <c r="S33" s="50"/>
      <c r="T33" s="53"/>
      <c r="U33" s="27">
        <f t="shared" si="30"/>
        <v>146</v>
      </c>
      <c r="V33" s="56"/>
      <c r="W33" s="5">
        <f t="shared" si="31"/>
        <v>146</v>
      </c>
      <c r="X33" s="6">
        <f t="shared" si="32"/>
        <v>126</v>
      </c>
      <c r="Y33" s="13">
        <f t="shared" si="33"/>
        <v>226</v>
      </c>
      <c r="Z33" s="56"/>
      <c r="AA33" s="115"/>
      <c r="AB33" s="38"/>
      <c r="AC33" s="19">
        <f t="shared" si="25"/>
        <v>100</v>
      </c>
      <c r="AD33" s="38"/>
      <c r="AE33" s="41"/>
      <c r="AF33" s="27">
        <f t="shared" si="34"/>
        <v>0</v>
      </c>
      <c r="AG33" s="44"/>
      <c r="AH33" s="5">
        <f t="shared" si="35"/>
        <v>0</v>
      </c>
      <c r="AI33" s="6">
        <f t="shared" si="36"/>
        <v>0</v>
      </c>
      <c r="AJ33" s="13">
        <f t="shared" si="37"/>
        <v>100</v>
      </c>
      <c r="AK33" s="44"/>
      <c r="AL33" s="122">
        <f>IF(AK33="",0,VLOOKUP(AK33,Pointage!A28:B34,2,FALSE)*AL$22)</f>
        <v>0</v>
      </c>
      <c r="AM33" s="50"/>
      <c r="AN33" s="19">
        <f t="shared" si="15"/>
        <v>100</v>
      </c>
      <c r="AO33" s="50"/>
      <c r="AP33" s="53"/>
      <c r="AQ33" s="27">
        <f t="shared" si="38"/>
        <v>0</v>
      </c>
      <c r="AR33" s="56"/>
      <c r="AS33" s="5">
        <f t="shared" si="39"/>
        <v>0</v>
      </c>
      <c r="AT33" s="6">
        <f t="shared" si="40"/>
        <v>0</v>
      </c>
      <c r="AU33" s="13">
        <f t="shared" si="41"/>
        <v>100</v>
      </c>
      <c r="AV33" s="56"/>
      <c r="AW33" s="119">
        <f>IF(AV33="",0,VLOOKUP(AV33,Pointage!W28:X34,2,FALSE)*AW$22)</f>
        <v>0</v>
      </c>
      <c r="AX33" s="14">
        <f t="shared" si="42"/>
        <v>0</v>
      </c>
      <c r="AY33" s="11"/>
    </row>
    <row r="34" spans="1:51" ht="15" thickBot="1" x14ac:dyDescent="0.35">
      <c r="A34" s="21"/>
      <c r="B34" s="22"/>
      <c r="C34" s="103">
        <f t="shared" si="43"/>
        <v>0</v>
      </c>
      <c r="D34" s="75"/>
      <c r="E34" s="91"/>
      <c r="F34" s="83"/>
      <c r="G34" s="20">
        <f t="shared" si="0"/>
        <v>100</v>
      </c>
      <c r="H34" s="38"/>
      <c r="I34" s="47"/>
      <c r="J34" s="27">
        <f t="shared" si="26"/>
        <v>110</v>
      </c>
      <c r="K34" s="44"/>
      <c r="L34" s="5">
        <f t="shared" si="27"/>
        <v>110</v>
      </c>
      <c r="M34" s="6">
        <f t="shared" si="28"/>
        <v>90</v>
      </c>
      <c r="N34" s="13">
        <f t="shared" si="29"/>
        <v>190</v>
      </c>
      <c r="O34" s="44"/>
      <c r="P34" s="98"/>
      <c r="Q34" s="50"/>
      <c r="R34" s="19">
        <f t="shared" si="5"/>
        <v>100</v>
      </c>
      <c r="S34" s="50"/>
      <c r="T34" s="53"/>
      <c r="U34" s="27">
        <f t="shared" si="30"/>
        <v>146</v>
      </c>
      <c r="V34" s="56"/>
      <c r="W34" s="5">
        <f t="shared" si="31"/>
        <v>146</v>
      </c>
      <c r="X34" s="6">
        <f t="shared" si="32"/>
        <v>126</v>
      </c>
      <c r="Y34" s="13">
        <f t="shared" si="33"/>
        <v>226</v>
      </c>
      <c r="Z34" s="56"/>
      <c r="AA34" s="115"/>
      <c r="AB34" s="38"/>
      <c r="AC34" s="19">
        <f t="shared" si="25"/>
        <v>100</v>
      </c>
      <c r="AD34" s="38"/>
      <c r="AE34" s="41"/>
      <c r="AF34" s="27">
        <f t="shared" si="34"/>
        <v>0</v>
      </c>
      <c r="AG34" s="44"/>
      <c r="AH34" s="5">
        <f t="shared" si="35"/>
        <v>0</v>
      </c>
      <c r="AI34" s="6">
        <f t="shared" si="36"/>
        <v>0</v>
      </c>
      <c r="AJ34" s="13">
        <f t="shared" si="37"/>
        <v>100</v>
      </c>
      <c r="AK34" s="44"/>
      <c r="AL34" s="122">
        <f>IF(AK34="",0,VLOOKUP(AK34,Pointage!A29:B35,2,FALSE)*AL$22)</f>
        <v>0</v>
      </c>
      <c r="AM34" s="50"/>
      <c r="AN34" s="19">
        <f t="shared" si="15"/>
        <v>100</v>
      </c>
      <c r="AO34" s="50"/>
      <c r="AP34" s="53"/>
      <c r="AQ34" s="27">
        <f t="shared" si="38"/>
        <v>0</v>
      </c>
      <c r="AR34" s="56"/>
      <c r="AS34" s="5">
        <f t="shared" si="39"/>
        <v>0</v>
      </c>
      <c r="AT34" s="6">
        <f t="shared" si="40"/>
        <v>0</v>
      </c>
      <c r="AU34" s="13">
        <f t="shared" si="41"/>
        <v>100</v>
      </c>
      <c r="AV34" s="56"/>
      <c r="AW34" s="119">
        <f>IF(AV34="",0,VLOOKUP(AV34,Pointage!W29:X35,2,FALSE)*AW$22)</f>
        <v>0</v>
      </c>
      <c r="AX34" s="14">
        <f t="shared" si="42"/>
        <v>0</v>
      </c>
      <c r="AY34" s="11"/>
    </row>
    <row r="35" spans="1:51" ht="15" thickBot="1" x14ac:dyDescent="0.35">
      <c r="A35" s="21"/>
      <c r="B35" s="22"/>
      <c r="C35" s="103">
        <f t="shared" si="43"/>
        <v>0</v>
      </c>
      <c r="D35" s="75"/>
      <c r="E35" s="91"/>
      <c r="F35" s="83"/>
      <c r="G35" s="20">
        <f t="shared" si="0"/>
        <v>100</v>
      </c>
      <c r="H35" s="38"/>
      <c r="I35" s="47"/>
      <c r="J35" s="27">
        <f t="shared" si="26"/>
        <v>110</v>
      </c>
      <c r="K35" s="44"/>
      <c r="L35" s="5">
        <f t="shared" si="27"/>
        <v>110</v>
      </c>
      <c r="M35" s="6">
        <f t="shared" si="28"/>
        <v>90</v>
      </c>
      <c r="N35" s="13">
        <f t="shared" si="29"/>
        <v>190</v>
      </c>
      <c r="O35" s="44"/>
      <c r="P35" s="98"/>
      <c r="Q35" s="50"/>
      <c r="R35" s="19">
        <f t="shared" si="5"/>
        <v>100</v>
      </c>
      <c r="S35" s="50"/>
      <c r="T35" s="53"/>
      <c r="U35" s="27">
        <f t="shared" si="30"/>
        <v>146</v>
      </c>
      <c r="V35" s="56"/>
      <c r="W35" s="5">
        <f t="shared" si="31"/>
        <v>146</v>
      </c>
      <c r="X35" s="6">
        <f t="shared" si="32"/>
        <v>126</v>
      </c>
      <c r="Y35" s="13">
        <f t="shared" si="33"/>
        <v>226</v>
      </c>
      <c r="Z35" s="56"/>
      <c r="AA35" s="115"/>
      <c r="AB35" s="38"/>
      <c r="AC35" s="19">
        <f t="shared" si="25"/>
        <v>100</v>
      </c>
      <c r="AD35" s="38"/>
      <c r="AE35" s="41"/>
      <c r="AF35" s="27">
        <f t="shared" si="34"/>
        <v>0</v>
      </c>
      <c r="AG35" s="44"/>
      <c r="AH35" s="5">
        <f t="shared" si="35"/>
        <v>0</v>
      </c>
      <c r="AI35" s="6">
        <f t="shared" si="36"/>
        <v>0</v>
      </c>
      <c r="AJ35" s="13">
        <f t="shared" si="37"/>
        <v>100</v>
      </c>
      <c r="AK35" s="44"/>
      <c r="AL35" s="122">
        <f>IF(AK35="",0,VLOOKUP(AK35,Pointage!A30:B36,2,FALSE)*AL$22)</f>
        <v>0</v>
      </c>
      <c r="AM35" s="50"/>
      <c r="AN35" s="19">
        <f t="shared" si="15"/>
        <v>100</v>
      </c>
      <c r="AO35" s="50"/>
      <c r="AP35" s="53"/>
      <c r="AQ35" s="27">
        <f t="shared" si="38"/>
        <v>0</v>
      </c>
      <c r="AR35" s="56"/>
      <c r="AS35" s="5">
        <f t="shared" si="39"/>
        <v>0</v>
      </c>
      <c r="AT35" s="6">
        <f t="shared" si="40"/>
        <v>0</v>
      </c>
      <c r="AU35" s="13">
        <f t="shared" si="41"/>
        <v>100</v>
      </c>
      <c r="AV35" s="56"/>
      <c r="AW35" s="119">
        <f>IF(AV35="",0,VLOOKUP(AV35,Pointage!W30:X36,2,FALSE)*AW$22)</f>
        <v>0</v>
      </c>
      <c r="AX35" s="14">
        <f t="shared" si="42"/>
        <v>0</v>
      </c>
      <c r="AY35" s="11"/>
    </row>
    <row r="36" spans="1:51" ht="15" thickBot="1" x14ac:dyDescent="0.35">
      <c r="A36" s="23"/>
      <c r="B36" s="24"/>
      <c r="C36" s="103">
        <f t="shared" si="43"/>
        <v>0</v>
      </c>
      <c r="D36" s="76"/>
      <c r="E36" s="92"/>
      <c r="F36" s="84"/>
      <c r="G36" s="20">
        <f t="shared" si="0"/>
        <v>100</v>
      </c>
      <c r="H36" s="39"/>
      <c r="I36" s="48"/>
      <c r="J36" s="28">
        <f t="shared" si="26"/>
        <v>110</v>
      </c>
      <c r="K36" s="45"/>
      <c r="L36" s="7">
        <f t="shared" si="27"/>
        <v>110</v>
      </c>
      <c r="M36" s="8">
        <f t="shared" si="28"/>
        <v>90</v>
      </c>
      <c r="N36" s="17">
        <f t="shared" si="29"/>
        <v>190</v>
      </c>
      <c r="O36" s="45"/>
      <c r="P36" s="99"/>
      <c r="Q36" s="51"/>
      <c r="R36" s="19">
        <f t="shared" si="5"/>
        <v>100</v>
      </c>
      <c r="S36" s="51"/>
      <c r="T36" s="54"/>
      <c r="U36" s="28">
        <f t="shared" si="30"/>
        <v>146</v>
      </c>
      <c r="V36" s="57"/>
      <c r="W36" s="7">
        <f t="shared" si="31"/>
        <v>146</v>
      </c>
      <c r="X36" s="8">
        <f t="shared" si="32"/>
        <v>126</v>
      </c>
      <c r="Y36" s="17">
        <f t="shared" si="33"/>
        <v>226</v>
      </c>
      <c r="Z36" s="57"/>
      <c r="AA36" s="116"/>
      <c r="AB36" s="39"/>
      <c r="AC36" s="19">
        <f t="shared" si="25"/>
        <v>100</v>
      </c>
      <c r="AD36" s="39"/>
      <c r="AE36" s="42"/>
      <c r="AF36" s="28">
        <f t="shared" si="34"/>
        <v>0</v>
      </c>
      <c r="AG36" s="45"/>
      <c r="AH36" s="7">
        <f t="shared" si="35"/>
        <v>0</v>
      </c>
      <c r="AI36" s="8">
        <f t="shared" si="36"/>
        <v>0</v>
      </c>
      <c r="AJ36" s="17">
        <f t="shared" si="37"/>
        <v>100</v>
      </c>
      <c r="AK36" s="45"/>
      <c r="AL36" s="122">
        <f>IF(AK36="",0,VLOOKUP(AK36,Pointage!A31:B37,2,FALSE)*AL$22)</f>
        <v>0</v>
      </c>
      <c r="AM36" s="51"/>
      <c r="AN36" s="19">
        <f t="shared" si="15"/>
        <v>100</v>
      </c>
      <c r="AO36" s="51"/>
      <c r="AP36" s="54"/>
      <c r="AQ36" s="28">
        <f t="shared" si="38"/>
        <v>0</v>
      </c>
      <c r="AR36" s="57"/>
      <c r="AS36" s="7">
        <f t="shared" si="39"/>
        <v>0</v>
      </c>
      <c r="AT36" s="8">
        <f t="shared" si="40"/>
        <v>0</v>
      </c>
      <c r="AU36" s="17">
        <f t="shared" si="41"/>
        <v>100</v>
      </c>
      <c r="AV36" s="57"/>
      <c r="AW36" s="119">
        <f>IF(AV36="",0,VLOOKUP(AV36,Pointage!W31:X37,2,FALSE)*AW$22)</f>
        <v>0</v>
      </c>
      <c r="AX36" s="14">
        <f t="shared" si="42"/>
        <v>0</v>
      </c>
      <c r="AY36" s="15"/>
    </row>
    <row r="37" spans="1:51" ht="15" thickBot="1" x14ac:dyDescent="0.35">
      <c r="A37" s="150" t="s">
        <v>20</v>
      </c>
      <c r="B37" s="151"/>
      <c r="C37" s="151"/>
      <c r="D37" s="151"/>
      <c r="E37" s="151"/>
      <c r="F37" s="82"/>
      <c r="G37" s="33"/>
      <c r="H37" s="33"/>
      <c r="I37" s="33"/>
      <c r="J37" s="31">
        <v>102</v>
      </c>
      <c r="K37" s="33"/>
      <c r="L37" s="33"/>
      <c r="M37" s="33"/>
      <c r="N37" s="207" t="s">
        <v>62</v>
      </c>
      <c r="O37" s="208"/>
      <c r="P37" s="101">
        <v>7</v>
      </c>
      <c r="Q37" s="33"/>
      <c r="R37" s="33"/>
      <c r="S37" s="33"/>
      <c r="T37" s="33"/>
      <c r="U37" s="31">
        <v>147</v>
      </c>
      <c r="V37" s="33"/>
      <c r="W37" s="33"/>
      <c r="X37" s="33"/>
      <c r="Y37" s="205" t="s">
        <v>62</v>
      </c>
      <c r="Z37" s="206"/>
      <c r="AA37" s="118">
        <v>2</v>
      </c>
      <c r="AB37" s="33"/>
      <c r="AC37" s="33"/>
      <c r="AD37" s="33"/>
      <c r="AE37" s="33"/>
      <c r="AF37" s="31"/>
      <c r="AG37" s="33"/>
      <c r="AH37" s="33"/>
      <c r="AI37" s="33"/>
      <c r="AJ37" s="207" t="s">
        <v>62</v>
      </c>
      <c r="AK37" s="208"/>
      <c r="AL37" s="101">
        <v>2</v>
      </c>
      <c r="AM37" s="33"/>
      <c r="AN37" s="33"/>
      <c r="AO37" s="33"/>
      <c r="AP37" s="33"/>
      <c r="AQ37" s="31"/>
      <c r="AR37" s="34"/>
      <c r="AS37" s="35"/>
      <c r="AT37" s="35"/>
      <c r="AU37" s="205" t="s">
        <v>62</v>
      </c>
      <c r="AV37" s="206"/>
      <c r="AW37" s="118"/>
      <c r="AX37" s="35"/>
      <c r="AY37" s="36"/>
    </row>
    <row r="38" spans="1:51" s="1" customFormat="1" thickBot="1" x14ac:dyDescent="0.3">
      <c r="A38" s="109" t="s">
        <v>36</v>
      </c>
      <c r="B38" s="69" t="s">
        <v>37</v>
      </c>
      <c r="C38" s="103">
        <f>AX38</f>
        <v>52</v>
      </c>
      <c r="D38" s="5">
        <v>511</v>
      </c>
      <c r="E38" s="80" t="s">
        <v>30</v>
      </c>
      <c r="F38" s="85">
        <v>68.055999999999997</v>
      </c>
      <c r="G38" s="20">
        <f t="shared" si="0"/>
        <v>31.944000000000003</v>
      </c>
      <c r="H38" s="38">
        <v>0</v>
      </c>
      <c r="I38" s="47"/>
      <c r="J38" s="27">
        <f t="shared" ref="J38:J53" si="48">J$37</f>
        <v>102</v>
      </c>
      <c r="K38" s="44">
        <v>94</v>
      </c>
      <c r="L38" s="5">
        <f t="shared" ref="L38:L53" si="49">J38-K38</f>
        <v>8</v>
      </c>
      <c r="M38" s="6">
        <f t="shared" ref="M38:M53" si="50">IF(L38&gt;20,1*(L38-20),IF(L38&lt;-20,-1*(0.4*(L38+20)),0))</f>
        <v>0</v>
      </c>
      <c r="N38" s="13">
        <f t="shared" ref="N38:N53" si="51">G38+H38+I38+M38</f>
        <v>31.944000000000003</v>
      </c>
      <c r="O38" s="44">
        <v>1</v>
      </c>
      <c r="P38" s="122">
        <f>IF(O38="",0,VLOOKUP(O38,Pointage!A1:B7,2,FALSE)*P$37)</f>
        <v>42</v>
      </c>
      <c r="Q38" s="50">
        <v>61.94</v>
      </c>
      <c r="R38" s="19">
        <f t="shared" ref="R38:R53" si="52">(100-Q38)</f>
        <v>38.06</v>
      </c>
      <c r="S38" s="50">
        <v>4</v>
      </c>
      <c r="T38" s="53">
        <v>20</v>
      </c>
      <c r="U38" s="27">
        <f t="shared" ref="U38:U53" si="53">U$37</f>
        <v>147</v>
      </c>
      <c r="V38" s="56">
        <v>117</v>
      </c>
      <c r="W38" s="5">
        <f t="shared" ref="W38:W53" si="54">U38-V38</f>
        <v>30</v>
      </c>
      <c r="X38" s="6">
        <f t="shared" ref="X38:X53" si="55">IF(W38&gt;20,1*(W38-20),IF(W38&lt;-20,-1*(0.4*(W38+20)),0))</f>
        <v>10</v>
      </c>
      <c r="Y38" s="13">
        <f t="shared" ref="Y38:Y53" si="56">R38+S38+T38+X38</f>
        <v>72.06</v>
      </c>
      <c r="Z38" s="56">
        <v>2</v>
      </c>
      <c r="AA38" s="126">
        <f>IF(Z38="",0,VLOOKUP(Z38,Pointage!A2:B8,2,FALSE)*AA$37)</f>
        <v>10</v>
      </c>
      <c r="AB38" s="38"/>
      <c r="AC38" s="19">
        <f t="shared" ref="AC38:AC45" si="57">(100-AB38)</f>
        <v>100</v>
      </c>
      <c r="AD38" s="38"/>
      <c r="AE38" s="41"/>
      <c r="AF38" s="27">
        <f t="shared" ref="AF38:AF53" si="58">AF$37</f>
        <v>0</v>
      </c>
      <c r="AG38" s="44"/>
      <c r="AH38" s="5">
        <f t="shared" ref="AH38:AH53" si="59">AF38-AG38</f>
        <v>0</v>
      </c>
      <c r="AI38" s="6">
        <f t="shared" ref="AI38:AI53" si="60">IF(AH38&gt;20,1*(AH38-20),IF(AH38&lt;-20,-1*(0.4*(AH38+20)),0))</f>
        <v>0</v>
      </c>
      <c r="AJ38" s="13">
        <f t="shared" ref="AJ38:AJ53" si="61">AC38+AD38+AE38+AI38</f>
        <v>100</v>
      </c>
      <c r="AK38" s="44"/>
      <c r="AL38" s="122">
        <f>IF(AK38="",0,VLOOKUP(AK38,Pointage!A33:B39,2,FALSE)*AL$37)</f>
        <v>0</v>
      </c>
      <c r="AM38" s="50"/>
      <c r="AN38" s="19">
        <f t="shared" si="15"/>
        <v>100</v>
      </c>
      <c r="AO38" s="50"/>
      <c r="AP38" s="53"/>
      <c r="AQ38" s="27">
        <f t="shared" ref="AQ38:AQ53" si="62">AQ$37</f>
        <v>0</v>
      </c>
      <c r="AR38" s="56"/>
      <c r="AS38" s="5">
        <f>AQ38-AR38</f>
        <v>0</v>
      </c>
      <c r="AT38" s="6">
        <f t="shared" ref="AT38:AT53" si="63">IF(AS38&gt;20,1*(AS38-20),IF(AS38&lt;-20,-1*(0.4*(AS38+20)),0))</f>
        <v>0</v>
      </c>
      <c r="AU38" s="13">
        <f t="shared" ref="AU38:AU53" si="64">AN38+AO38+AP38+AT38</f>
        <v>100</v>
      </c>
      <c r="AV38" s="56"/>
      <c r="AW38" s="119">
        <f>IF(AV38="",0,VLOOKUP(AV38,Pointage!W33:X39,2,FALSE)*AW$37)</f>
        <v>0</v>
      </c>
      <c r="AX38" s="14">
        <f>P38+AA38+AL38+AW38</f>
        <v>52</v>
      </c>
      <c r="AY38" s="11"/>
    </row>
    <row r="39" spans="1:51" s="1" customFormat="1" thickBot="1" x14ac:dyDescent="0.3">
      <c r="A39" s="110" t="s">
        <v>38</v>
      </c>
      <c r="B39" s="71" t="s">
        <v>39</v>
      </c>
      <c r="C39" s="103">
        <f>AX39</f>
        <v>22</v>
      </c>
      <c r="D39" s="5">
        <v>634</v>
      </c>
      <c r="E39" s="80" t="s">
        <v>30</v>
      </c>
      <c r="F39" s="86">
        <v>0</v>
      </c>
      <c r="G39" s="20">
        <f t="shared" si="0"/>
        <v>100</v>
      </c>
      <c r="H39" s="38"/>
      <c r="I39" s="47"/>
      <c r="J39" s="27" t="s">
        <v>51</v>
      </c>
      <c r="K39" s="44"/>
      <c r="L39" s="5"/>
      <c r="M39" s="6">
        <f t="shared" si="50"/>
        <v>0</v>
      </c>
      <c r="N39" s="13"/>
      <c r="O39" s="44"/>
      <c r="P39" s="121">
        <f>IF(O39="",0,VLOOKUP(O39,Pointage!A2:B8,2,FALSE)*P$37)</f>
        <v>0</v>
      </c>
      <c r="Q39" s="50">
        <v>59.17</v>
      </c>
      <c r="R39" s="19">
        <f t="shared" si="52"/>
        <v>40.83</v>
      </c>
      <c r="S39" s="50"/>
      <c r="T39" s="53">
        <v>20</v>
      </c>
      <c r="U39" s="27">
        <f t="shared" si="53"/>
        <v>147</v>
      </c>
      <c r="V39" s="56">
        <v>141</v>
      </c>
      <c r="W39" s="5">
        <f t="shared" si="54"/>
        <v>6</v>
      </c>
      <c r="X39" s="6">
        <f t="shared" si="55"/>
        <v>0</v>
      </c>
      <c r="Y39" s="13">
        <f t="shared" si="56"/>
        <v>60.83</v>
      </c>
      <c r="Z39" s="56">
        <v>1</v>
      </c>
      <c r="AA39" s="126">
        <f>IF(Z39="",0,VLOOKUP(Z39,Pointage!A2:B8,2,FALSE)*AA$37)</f>
        <v>12</v>
      </c>
      <c r="AB39" s="38">
        <v>61.39</v>
      </c>
      <c r="AC39" s="19">
        <f t="shared" si="57"/>
        <v>38.61</v>
      </c>
      <c r="AD39" s="38"/>
      <c r="AE39" s="41"/>
      <c r="AF39" s="27">
        <f t="shared" si="58"/>
        <v>0</v>
      </c>
      <c r="AG39" s="44"/>
      <c r="AH39" s="5">
        <f t="shared" si="59"/>
        <v>0</v>
      </c>
      <c r="AI39" s="6">
        <f t="shared" si="60"/>
        <v>0</v>
      </c>
      <c r="AJ39" s="13">
        <f t="shared" si="61"/>
        <v>38.61</v>
      </c>
      <c r="AK39" s="44">
        <v>2</v>
      </c>
      <c r="AL39" s="122">
        <f>2*5</f>
        <v>10</v>
      </c>
      <c r="AM39" s="50"/>
      <c r="AN39" s="19">
        <f t="shared" si="15"/>
        <v>100</v>
      </c>
      <c r="AO39" s="50"/>
      <c r="AP39" s="53"/>
      <c r="AQ39" s="27">
        <f t="shared" si="62"/>
        <v>0</v>
      </c>
      <c r="AR39" s="56"/>
      <c r="AS39" s="5">
        <f t="shared" ref="AS39:AS53" si="65">AQ39-AR39</f>
        <v>0</v>
      </c>
      <c r="AT39" s="6">
        <f t="shared" si="63"/>
        <v>0</v>
      </c>
      <c r="AU39" s="13">
        <f t="shared" si="64"/>
        <v>100</v>
      </c>
      <c r="AV39" s="56"/>
      <c r="AW39" s="119">
        <f>IF(AV39="",0,VLOOKUP(AV39,Pointage!W34:X40,2,FALSE)*AW$37)</f>
        <v>0</v>
      </c>
      <c r="AX39" s="14">
        <f t="shared" ref="AX39:AX53" si="66">P39+AA39+AL39+AW39</f>
        <v>22</v>
      </c>
      <c r="AY39" s="11"/>
    </row>
    <row r="40" spans="1:51" s="1" customFormat="1" thickBot="1" x14ac:dyDescent="0.3">
      <c r="A40" s="109" t="s">
        <v>40</v>
      </c>
      <c r="B40" s="58" t="s">
        <v>41</v>
      </c>
      <c r="C40" s="103">
        <f t="shared" ref="C40:C51" si="67">AX40</f>
        <v>14</v>
      </c>
      <c r="D40" s="75">
        <v>632</v>
      </c>
      <c r="E40" s="91" t="s">
        <v>31</v>
      </c>
      <c r="F40" s="85">
        <v>48.055999999999997</v>
      </c>
      <c r="G40" s="20">
        <f t="shared" si="0"/>
        <v>51.944000000000003</v>
      </c>
      <c r="H40" s="38">
        <v>8</v>
      </c>
      <c r="I40" s="47">
        <v>20</v>
      </c>
      <c r="J40" s="27">
        <f t="shared" si="48"/>
        <v>102</v>
      </c>
      <c r="K40" s="44">
        <v>132</v>
      </c>
      <c r="L40" s="5">
        <f t="shared" si="49"/>
        <v>-30</v>
      </c>
      <c r="M40" s="6">
        <f t="shared" si="50"/>
        <v>4</v>
      </c>
      <c r="N40" s="13">
        <f t="shared" si="51"/>
        <v>83.944000000000003</v>
      </c>
      <c r="O40" s="44">
        <v>5</v>
      </c>
      <c r="P40" s="122">
        <f>IF(O40="",0,VLOOKUP(O40,Pointage!A3:B9,2,FALSE)*P$37)</f>
        <v>14</v>
      </c>
      <c r="Q40" s="129"/>
      <c r="R40" s="130">
        <f t="shared" si="52"/>
        <v>100</v>
      </c>
      <c r="S40" s="129"/>
      <c r="T40" s="131"/>
      <c r="U40" s="140">
        <f t="shared" si="53"/>
        <v>147</v>
      </c>
      <c r="V40" s="133"/>
      <c r="W40" s="134">
        <f t="shared" si="54"/>
        <v>147</v>
      </c>
      <c r="X40" s="135">
        <f t="shared" si="55"/>
        <v>127</v>
      </c>
      <c r="Y40" s="136">
        <f t="shared" si="56"/>
        <v>227</v>
      </c>
      <c r="Z40" s="133"/>
      <c r="AA40" s="142"/>
      <c r="AB40" s="38"/>
      <c r="AC40" s="19">
        <f t="shared" si="57"/>
        <v>100</v>
      </c>
      <c r="AD40" s="38"/>
      <c r="AE40" s="41"/>
      <c r="AF40" s="27">
        <f t="shared" si="58"/>
        <v>0</v>
      </c>
      <c r="AG40" s="44"/>
      <c r="AH40" s="5">
        <f t="shared" si="59"/>
        <v>0</v>
      </c>
      <c r="AI40" s="6">
        <f t="shared" si="60"/>
        <v>0</v>
      </c>
      <c r="AJ40" s="13">
        <f t="shared" si="61"/>
        <v>100</v>
      </c>
      <c r="AK40" s="44"/>
      <c r="AL40" s="122">
        <f>IF(AK40="",0,VLOOKUP(AK40,Pointage!A35:B41,2,FALSE)*AL$37)</f>
        <v>0</v>
      </c>
      <c r="AM40" s="50"/>
      <c r="AN40" s="19">
        <f t="shared" si="15"/>
        <v>100</v>
      </c>
      <c r="AO40" s="50"/>
      <c r="AP40" s="53"/>
      <c r="AQ40" s="27">
        <f t="shared" si="62"/>
        <v>0</v>
      </c>
      <c r="AR40" s="56"/>
      <c r="AS40" s="5">
        <f t="shared" si="65"/>
        <v>0</v>
      </c>
      <c r="AT40" s="6">
        <f t="shared" si="63"/>
        <v>0</v>
      </c>
      <c r="AU40" s="13">
        <f t="shared" si="64"/>
        <v>100</v>
      </c>
      <c r="AV40" s="56"/>
      <c r="AW40" s="119">
        <f>IF(AV40="",0,VLOOKUP(AV40,Pointage!W35:X41,2,FALSE)*AW$37)</f>
        <v>0</v>
      </c>
      <c r="AX40" s="14">
        <f t="shared" si="66"/>
        <v>14</v>
      </c>
      <c r="AY40" s="11"/>
    </row>
    <row r="41" spans="1:51" s="1" customFormat="1" thickBot="1" x14ac:dyDescent="0.3">
      <c r="A41" s="21" t="s">
        <v>71</v>
      </c>
      <c r="B41" s="22" t="s">
        <v>72</v>
      </c>
      <c r="C41" s="103">
        <f t="shared" si="67"/>
        <v>0</v>
      </c>
      <c r="D41" s="75">
        <v>791</v>
      </c>
      <c r="E41" s="91" t="s">
        <v>73</v>
      </c>
      <c r="F41" s="83"/>
      <c r="G41" s="20">
        <f t="shared" si="0"/>
        <v>100</v>
      </c>
      <c r="H41" s="38"/>
      <c r="I41" s="47"/>
      <c r="J41" s="27">
        <f t="shared" si="48"/>
        <v>102</v>
      </c>
      <c r="K41" s="44"/>
      <c r="L41" s="5">
        <f t="shared" si="49"/>
        <v>102</v>
      </c>
      <c r="M41" s="6">
        <f t="shared" si="50"/>
        <v>82</v>
      </c>
      <c r="N41" s="13">
        <f t="shared" si="51"/>
        <v>182</v>
      </c>
      <c r="O41" s="44"/>
      <c r="P41" s="98"/>
      <c r="Q41" s="50"/>
      <c r="R41" s="19">
        <f t="shared" si="52"/>
        <v>100</v>
      </c>
      <c r="S41" s="50"/>
      <c r="T41" s="53"/>
      <c r="U41" s="27">
        <f t="shared" si="53"/>
        <v>147</v>
      </c>
      <c r="V41" s="56"/>
      <c r="W41" s="5">
        <f t="shared" si="54"/>
        <v>147</v>
      </c>
      <c r="X41" s="6">
        <f t="shared" si="55"/>
        <v>127</v>
      </c>
      <c r="Y41" s="13">
        <f t="shared" si="56"/>
        <v>227</v>
      </c>
      <c r="Z41" s="56"/>
      <c r="AA41" s="115"/>
      <c r="AB41" s="38">
        <v>52.78</v>
      </c>
      <c r="AC41" s="19">
        <f t="shared" si="57"/>
        <v>47.22</v>
      </c>
      <c r="AD41" s="38"/>
      <c r="AE41" s="41"/>
      <c r="AF41" s="27">
        <f t="shared" si="58"/>
        <v>0</v>
      </c>
      <c r="AG41" s="44"/>
      <c r="AH41" s="5">
        <f t="shared" si="59"/>
        <v>0</v>
      </c>
      <c r="AI41" s="6">
        <f t="shared" si="60"/>
        <v>0</v>
      </c>
      <c r="AJ41" s="13">
        <f t="shared" si="61"/>
        <v>47.22</v>
      </c>
      <c r="AK41" s="44"/>
      <c r="AL41" s="122">
        <f>IF(AK41="",0,VLOOKUP(AK41,Pointage!A36:B42,2,FALSE)*AL$37)</f>
        <v>0</v>
      </c>
      <c r="AM41" s="50"/>
      <c r="AN41" s="19">
        <f t="shared" si="15"/>
        <v>100</v>
      </c>
      <c r="AO41" s="50"/>
      <c r="AP41" s="53"/>
      <c r="AQ41" s="27">
        <f t="shared" si="62"/>
        <v>0</v>
      </c>
      <c r="AR41" s="56"/>
      <c r="AS41" s="5">
        <f t="shared" si="65"/>
        <v>0</v>
      </c>
      <c r="AT41" s="6">
        <f t="shared" si="63"/>
        <v>0</v>
      </c>
      <c r="AU41" s="13">
        <f t="shared" si="64"/>
        <v>100</v>
      </c>
      <c r="AV41" s="56"/>
      <c r="AW41" s="119">
        <f>IF(AV41="",0,VLOOKUP(AV41,Pointage!W36:X42,2,FALSE)*AW$37)</f>
        <v>0</v>
      </c>
      <c r="AX41" s="14">
        <f t="shared" si="66"/>
        <v>0</v>
      </c>
      <c r="AY41" s="11"/>
    </row>
    <row r="42" spans="1:51" s="1" customFormat="1" thickBot="1" x14ac:dyDescent="0.3">
      <c r="A42" s="21" t="s">
        <v>32</v>
      </c>
      <c r="B42" s="22" t="s">
        <v>53</v>
      </c>
      <c r="C42" s="103">
        <f t="shared" si="67"/>
        <v>12</v>
      </c>
      <c r="D42" s="75">
        <v>642</v>
      </c>
      <c r="E42" s="91" t="s">
        <v>30</v>
      </c>
      <c r="F42" s="83"/>
      <c r="G42" s="20">
        <f t="shared" si="0"/>
        <v>100</v>
      </c>
      <c r="H42" s="38"/>
      <c r="I42" s="47"/>
      <c r="J42" s="27">
        <f t="shared" si="48"/>
        <v>102</v>
      </c>
      <c r="K42" s="44"/>
      <c r="L42" s="5">
        <f t="shared" si="49"/>
        <v>102</v>
      </c>
      <c r="M42" s="6">
        <f t="shared" si="50"/>
        <v>82</v>
      </c>
      <c r="N42" s="13">
        <f t="shared" si="51"/>
        <v>182</v>
      </c>
      <c r="O42" s="44"/>
      <c r="P42" s="98"/>
      <c r="Q42" s="50"/>
      <c r="R42" s="19">
        <f t="shared" si="52"/>
        <v>100</v>
      </c>
      <c r="S42" s="50"/>
      <c r="T42" s="53"/>
      <c r="U42" s="27">
        <f t="shared" si="53"/>
        <v>147</v>
      </c>
      <c r="V42" s="56"/>
      <c r="W42" s="5">
        <f t="shared" si="54"/>
        <v>147</v>
      </c>
      <c r="X42" s="6">
        <f t="shared" si="55"/>
        <v>127</v>
      </c>
      <c r="Y42" s="13">
        <f t="shared" si="56"/>
        <v>227</v>
      </c>
      <c r="Z42" s="56"/>
      <c r="AA42" s="115"/>
      <c r="AB42" s="38">
        <v>65.56</v>
      </c>
      <c r="AC42" s="19">
        <f t="shared" si="57"/>
        <v>34.44</v>
      </c>
      <c r="AD42" s="38"/>
      <c r="AE42" s="41"/>
      <c r="AF42" s="27">
        <f t="shared" si="58"/>
        <v>0</v>
      </c>
      <c r="AG42" s="44"/>
      <c r="AH42" s="5">
        <f t="shared" si="59"/>
        <v>0</v>
      </c>
      <c r="AI42" s="6">
        <f t="shared" si="60"/>
        <v>0</v>
      </c>
      <c r="AJ42" s="13">
        <f t="shared" si="61"/>
        <v>34.44</v>
      </c>
      <c r="AK42" s="44">
        <v>1</v>
      </c>
      <c r="AL42" s="122">
        <f>2*6</f>
        <v>12</v>
      </c>
      <c r="AM42" s="50"/>
      <c r="AN42" s="19">
        <f t="shared" si="15"/>
        <v>100</v>
      </c>
      <c r="AO42" s="50"/>
      <c r="AP42" s="53"/>
      <c r="AQ42" s="27">
        <f t="shared" si="62"/>
        <v>0</v>
      </c>
      <c r="AR42" s="56"/>
      <c r="AS42" s="5">
        <f t="shared" si="65"/>
        <v>0</v>
      </c>
      <c r="AT42" s="6">
        <f t="shared" si="63"/>
        <v>0</v>
      </c>
      <c r="AU42" s="13">
        <f t="shared" si="64"/>
        <v>100</v>
      </c>
      <c r="AV42" s="56"/>
      <c r="AW42" s="119">
        <f>IF(AV42="",0,VLOOKUP(AV42,Pointage!W37:X43,2,FALSE)*AW$37)</f>
        <v>0</v>
      </c>
      <c r="AX42" s="14">
        <f t="shared" si="66"/>
        <v>12</v>
      </c>
      <c r="AY42" s="11"/>
    </row>
    <row r="43" spans="1:51" s="1" customFormat="1" thickBot="1" x14ac:dyDescent="0.3">
      <c r="A43" s="21"/>
      <c r="B43" s="22"/>
      <c r="C43" s="103">
        <f>AX43</f>
        <v>0</v>
      </c>
      <c r="D43" s="75"/>
      <c r="E43" s="91"/>
      <c r="F43" s="83"/>
      <c r="G43" s="20">
        <f t="shared" si="0"/>
        <v>100</v>
      </c>
      <c r="H43" s="38"/>
      <c r="I43" s="47"/>
      <c r="J43" s="27">
        <f t="shared" si="48"/>
        <v>102</v>
      </c>
      <c r="K43" s="44"/>
      <c r="L43" s="5">
        <f t="shared" si="49"/>
        <v>102</v>
      </c>
      <c r="M43" s="6">
        <f t="shared" si="50"/>
        <v>82</v>
      </c>
      <c r="N43" s="13">
        <f t="shared" si="51"/>
        <v>182</v>
      </c>
      <c r="O43" s="44"/>
      <c r="P43" s="98"/>
      <c r="Q43" s="50"/>
      <c r="R43" s="19">
        <f t="shared" si="52"/>
        <v>100</v>
      </c>
      <c r="S43" s="50"/>
      <c r="T43" s="53"/>
      <c r="U43" s="27">
        <f t="shared" si="53"/>
        <v>147</v>
      </c>
      <c r="V43" s="56"/>
      <c r="W43" s="5">
        <f t="shared" si="54"/>
        <v>147</v>
      </c>
      <c r="X43" s="6">
        <f t="shared" si="55"/>
        <v>127</v>
      </c>
      <c r="Y43" s="13">
        <f t="shared" si="56"/>
        <v>227</v>
      </c>
      <c r="Z43" s="56"/>
      <c r="AA43" s="115"/>
      <c r="AB43" s="38"/>
      <c r="AC43" s="19">
        <f t="shared" si="57"/>
        <v>100</v>
      </c>
      <c r="AD43" s="38"/>
      <c r="AE43" s="41"/>
      <c r="AF43" s="27">
        <f t="shared" si="58"/>
        <v>0</v>
      </c>
      <c r="AG43" s="44"/>
      <c r="AH43" s="5">
        <f t="shared" si="59"/>
        <v>0</v>
      </c>
      <c r="AI43" s="6">
        <f t="shared" si="60"/>
        <v>0</v>
      </c>
      <c r="AJ43" s="13">
        <f t="shared" si="61"/>
        <v>100</v>
      </c>
      <c r="AK43" s="44"/>
      <c r="AL43" s="122">
        <f>IF(AK43="",0,VLOOKUP(AK43,Pointage!A38:B44,2,FALSE)*AL$37)</f>
        <v>0</v>
      </c>
      <c r="AM43" s="50"/>
      <c r="AN43" s="19">
        <f t="shared" si="15"/>
        <v>100</v>
      </c>
      <c r="AO43" s="50"/>
      <c r="AP43" s="53"/>
      <c r="AQ43" s="27">
        <f t="shared" si="62"/>
        <v>0</v>
      </c>
      <c r="AR43" s="56"/>
      <c r="AS43" s="5">
        <f t="shared" si="65"/>
        <v>0</v>
      </c>
      <c r="AT43" s="6">
        <f t="shared" si="63"/>
        <v>0</v>
      </c>
      <c r="AU43" s="13">
        <f t="shared" si="64"/>
        <v>100</v>
      </c>
      <c r="AV43" s="56"/>
      <c r="AW43" s="119">
        <f>IF(AV43="",0,VLOOKUP(AV43,Pointage!W38:X44,2,FALSE)*AW$37)</f>
        <v>0</v>
      </c>
      <c r="AX43" s="14">
        <f t="shared" si="66"/>
        <v>0</v>
      </c>
      <c r="AY43" s="11"/>
    </row>
    <row r="44" spans="1:51" s="1" customFormat="1" thickBot="1" x14ac:dyDescent="0.3">
      <c r="A44" s="21"/>
      <c r="B44" s="22"/>
      <c r="C44" s="103">
        <f t="shared" si="67"/>
        <v>0</v>
      </c>
      <c r="D44" s="75"/>
      <c r="E44" s="91"/>
      <c r="F44" s="83"/>
      <c r="G44" s="20">
        <f t="shared" si="0"/>
        <v>100</v>
      </c>
      <c r="H44" s="38"/>
      <c r="I44" s="47"/>
      <c r="J44" s="27">
        <f t="shared" si="48"/>
        <v>102</v>
      </c>
      <c r="K44" s="44"/>
      <c r="L44" s="5">
        <f t="shared" si="49"/>
        <v>102</v>
      </c>
      <c r="M44" s="6">
        <f t="shared" si="50"/>
        <v>82</v>
      </c>
      <c r="N44" s="13">
        <f t="shared" si="51"/>
        <v>182</v>
      </c>
      <c r="O44" s="44"/>
      <c r="P44" s="98"/>
      <c r="Q44" s="50"/>
      <c r="R44" s="19">
        <f t="shared" si="52"/>
        <v>100</v>
      </c>
      <c r="S44" s="50"/>
      <c r="T44" s="53"/>
      <c r="U44" s="27">
        <f t="shared" si="53"/>
        <v>147</v>
      </c>
      <c r="V44" s="56"/>
      <c r="W44" s="5">
        <f t="shared" si="54"/>
        <v>147</v>
      </c>
      <c r="X44" s="6">
        <f t="shared" si="55"/>
        <v>127</v>
      </c>
      <c r="Y44" s="13">
        <f t="shared" si="56"/>
        <v>227</v>
      </c>
      <c r="Z44" s="56"/>
      <c r="AA44" s="115"/>
      <c r="AB44" s="38"/>
      <c r="AC44" s="19">
        <f t="shared" si="57"/>
        <v>100</v>
      </c>
      <c r="AD44" s="38"/>
      <c r="AE44" s="41"/>
      <c r="AF44" s="27">
        <f t="shared" si="58"/>
        <v>0</v>
      </c>
      <c r="AG44" s="44"/>
      <c r="AH44" s="5">
        <f t="shared" si="59"/>
        <v>0</v>
      </c>
      <c r="AI44" s="6">
        <f t="shared" si="60"/>
        <v>0</v>
      </c>
      <c r="AJ44" s="13">
        <f t="shared" si="61"/>
        <v>100</v>
      </c>
      <c r="AK44" s="44"/>
      <c r="AL44" s="122">
        <f>IF(AK44="",0,VLOOKUP(AK44,Pointage!A39:B45,2,FALSE)*AL$37)</f>
        <v>0</v>
      </c>
      <c r="AM44" s="50"/>
      <c r="AN44" s="19">
        <f t="shared" si="15"/>
        <v>100</v>
      </c>
      <c r="AO44" s="50"/>
      <c r="AP44" s="53"/>
      <c r="AQ44" s="27">
        <f t="shared" si="62"/>
        <v>0</v>
      </c>
      <c r="AR44" s="56"/>
      <c r="AS44" s="5">
        <f t="shared" si="65"/>
        <v>0</v>
      </c>
      <c r="AT44" s="6">
        <f t="shared" si="63"/>
        <v>0</v>
      </c>
      <c r="AU44" s="13">
        <f t="shared" si="64"/>
        <v>100</v>
      </c>
      <c r="AV44" s="56"/>
      <c r="AW44" s="119">
        <f>IF(AV44="",0,VLOOKUP(AV44,Pointage!W39:X45,2,FALSE)*AW$37)</f>
        <v>0</v>
      </c>
      <c r="AX44" s="14">
        <f t="shared" si="66"/>
        <v>0</v>
      </c>
      <c r="AY44" s="11"/>
    </row>
    <row r="45" spans="1:51" ht="15" thickBot="1" x14ac:dyDescent="0.35">
      <c r="A45" s="21"/>
      <c r="B45" s="22"/>
      <c r="C45" s="103">
        <f t="shared" si="67"/>
        <v>0</v>
      </c>
      <c r="D45" s="75"/>
      <c r="E45" s="91"/>
      <c r="F45" s="83"/>
      <c r="G45" s="20">
        <f t="shared" si="0"/>
        <v>100</v>
      </c>
      <c r="H45" s="38"/>
      <c r="I45" s="47"/>
      <c r="J45" s="27">
        <f t="shared" si="48"/>
        <v>102</v>
      </c>
      <c r="K45" s="44"/>
      <c r="L45" s="5">
        <f t="shared" si="49"/>
        <v>102</v>
      </c>
      <c r="M45" s="6">
        <f t="shared" si="50"/>
        <v>82</v>
      </c>
      <c r="N45" s="13">
        <f t="shared" si="51"/>
        <v>182</v>
      </c>
      <c r="O45" s="44"/>
      <c r="P45" s="98"/>
      <c r="Q45" s="50"/>
      <c r="R45" s="19">
        <f t="shared" si="52"/>
        <v>100</v>
      </c>
      <c r="S45" s="50"/>
      <c r="T45" s="53"/>
      <c r="U45" s="27">
        <f t="shared" si="53"/>
        <v>147</v>
      </c>
      <c r="V45" s="56"/>
      <c r="W45" s="5">
        <f t="shared" si="54"/>
        <v>147</v>
      </c>
      <c r="X45" s="6">
        <f t="shared" si="55"/>
        <v>127</v>
      </c>
      <c r="Y45" s="13">
        <f t="shared" si="56"/>
        <v>227</v>
      </c>
      <c r="Z45" s="56"/>
      <c r="AA45" s="115"/>
      <c r="AB45" s="38"/>
      <c r="AC45" s="19">
        <f t="shared" si="57"/>
        <v>100</v>
      </c>
      <c r="AD45" s="38"/>
      <c r="AE45" s="41"/>
      <c r="AF45" s="27">
        <f t="shared" si="58"/>
        <v>0</v>
      </c>
      <c r="AG45" s="44"/>
      <c r="AH45" s="5">
        <f t="shared" si="59"/>
        <v>0</v>
      </c>
      <c r="AI45" s="6">
        <f t="shared" si="60"/>
        <v>0</v>
      </c>
      <c r="AJ45" s="13">
        <f t="shared" si="61"/>
        <v>100</v>
      </c>
      <c r="AK45" s="44"/>
      <c r="AL45" s="122">
        <f>IF(AK45="",0,VLOOKUP(AK45,Pointage!A40:B46,2,FALSE)*AL$37)</f>
        <v>0</v>
      </c>
      <c r="AM45" s="50"/>
      <c r="AN45" s="19">
        <f t="shared" si="15"/>
        <v>100</v>
      </c>
      <c r="AO45" s="50"/>
      <c r="AP45" s="53"/>
      <c r="AQ45" s="27">
        <f t="shared" si="62"/>
        <v>0</v>
      </c>
      <c r="AR45" s="56"/>
      <c r="AS45" s="5">
        <f t="shared" si="65"/>
        <v>0</v>
      </c>
      <c r="AT45" s="6">
        <f t="shared" si="63"/>
        <v>0</v>
      </c>
      <c r="AU45" s="13">
        <f t="shared" si="64"/>
        <v>100</v>
      </c>
      <c r="AV45" s="56"/>
      <c r="AW45" s="119">
        <f>IF(AV45="",0,VLOOKUP(AV45,Pointage!W40:X46,2,FALSE)*AW$37)</f>
        <v>0</v>
      </c>
      <c r="AX45" s="14">
        <f t="shared" si="66"/>
        <v>0</v>
      </c>
      <c r="AY45" s="11"/>
    </row>
    <row r="46" spans="1:51" ht="15" thickBot="1" x14ac:dyDescent="0.35">
      <c r="A46" s="21"/>
      <c r="B46" s="22"/>
      <c r="C46" s="103">
        <f t="shared" si="67"/>
        <v>0</v>
      </c>
      <c r="D46" s="75"/>
      <c r="E46" s="91"/>
      <c r="F46" s="83"/>
      <c r="G46" s="20">
        <f t="shared" si="0"/>
        <v>100</v>
      </c>
      <c r="H46" s="38"/>
      <c r="I46" s="47"/>
      <c r="J46" s="27">
        <f t="shared" si="48"/>
        <v>102</v>
      </c>
      <c r="K46" s="44"/>
      <c r="L46" s="5">
        <f t="shared" si="49"/>
        <v>102</v>
      </c>
      <c r="M46" s="6">
        <f t="shared" si="50"/>
        <v>82</v>
      </c>
      <c r="N46" s="13">
        <f t="shared" si="51"/>
        <v>182</v>
      </c>
      <c r="O46" s="44"/>
      <c r="P46" s="98"/>
      <c r="Q46" s="50"/>
      <c r="R46" s="19">
        <f t="shared" si="52"/>
        <v>100</v>
      </c>
      <c r="S46" s="50"/>
      <c r="T46" s="53"/>
      <c r="U46" s="27">
        <f t="shared" si="53"/>
        <v>147</v>
      </c>
      <c r="V46" s="56"/>
      <c r="W46" s="5">
        <f t="shared" si="54"/>
        <v>147</v>
      </c>
      <c r="X46" s="6">
        <f t="shared" si="55"/>
        <v>127</v>
      </c>
      <c r="Y46" s="13">
        <f t="shared" si="56"/>
        <v>227</v>
      </c>
      <c r="Z46" s="56"/>
      <c r="AA46" s="115"/>
      <c r="AB46" s="38"/>
      <c r="AC46" s="19">
        <f>(100-AB46)</f>
        <v>100</v>
      </c>
      <c r="AD46" s="38"/>
      <c r="AE46" s="41"/>
      <c r="AF46" s="27">
        <f t="shared" si="58"/>
        <v>0</v>
      </c>
      <c r="AG46" s="44"/>
      <c r="AH46" s="5">
        <f t="shared" si="59"/>
        <v>0</v>
      </c>
      <c r="AI46" s="6">
        <f t="shared" si="60"/>
        <v>0</v>
      </c>
      <c r="AJ46" s="13">
        <f t="shared" si="61"/>
        <v>100</v>
      </c>
      <c r="AK46" s="44"/>
      <c r="AL46" s="122">
        <f>IF(AK46="",0,VLOOKUP(AK46,Pointage!A41:B47,2,FALSE)*AL$37)</f>
        <v>0</v>
      </c>
      <c r="AM46" s="50"/>
      <c r="AN46" s="19">
        <f t="shared" si="15"/>
        <v>100</v>
      </c>
      <c r="AO46" s="50"/>
      <c r="AP46" s="53"/>
      <c r="AQ46" s="27">
        <f t="shared" si="62"/>
        <v>0</v>
      </c>
      <c r="AR46" s="56"/>
      <c r="AS46" s="5">
        <f t="shared" si="65"/>
        <v>0</v>
      </c>
      <c r="AT46" s="6">
        <f t="shared" si="63"/>
        <v>0</v>
      </c>
      <c r="AU46" s="13">
        <f t="shared" si="64"/>
        <v>100</v>
      </c>
      <c r="AV46" s="56"/>
      <c r="AW46" s="119">
        <f>IF(AV46="",0,VLOOKUP(AV46,Pointage!W41:X47,2,FALSE)*AW$37)</f>
        <v>0</v>
      </c>
      <c r="AX46" s="14">
        <f t="shared" si="66"/>
        <v>0</v>
      </c>
      <c r="AY46" s="11"/>
    </row>
    <row r="47" spans="1:51" ht="15" thickBot="1" x14ac:dyDescent="0.35">
      <c r="A47" s="21"/>
      <c r="B47" s="22"/>
      <c r="C47" s="103">
        <f t="shared" si="67"/>
        <v>0</v>
      </c>
      <c r="D47" s="75"/>
      <c r="E47" s="91"/>
      <c r="F47" s="83"/>
      <c r="G47" s="20">
        <f t="shared" si="0"/>
        <v>100</v>
      </c>
      <c r="H47" s="38"/>
      <c r="I47" s="47"/>
      <c r="J47" s="27">
        <f t="shared" si="48"/>
        <v>102</v>
      </c>
      <c r="K47" s="44"/>
      <c r="L47" s="5">
        <f t="shared" si="49"/>
        <v>102</v>
      </c>
      <c r="M47" s="6">
        <f t="shared" si="50"/>
        <v>82</v>
      </c>
      <c r="N47" s="13">
        <f t="shared" si="51"/>
        <v>182</v>
      </c>
      <c r="O47" s="44"/>
      <c r="P47" s="98"/>
      <c r="Q47" s="50"/>
      <c r="R47" s="19">
        <f t="shared" si="52"/>
        <v>100</v>
      </c>
      <c r="S47" s="50"/>
      <c r="T47" s="53"/>
      <c r="U47" s="27">
        <f t="shared" si="53"/>
        <v>147</v>
      </c>
      <c r="V47" s="56"/>
      <c r="W47" s="5">
        <f t="shared" si="54"/>
        <v>147</v>
      </c>
      <c r="X47" s="6">
        <f t="shared" si="55"/>
        <v>127</v>
      </c>
      <c r="Y47" s="13">
        <f t="shared" si="56"/>
        <v>227</v>
      </c>
      <c r="Z47" s="56"/>
      <c r="AA47" s="115"/>
      <c r="AB47" s="38"/>
      <c r="AC47" s="19">
        <f t="shared" ref="AC47:AC53" si="68">(100-AB47)</f>
        <v>100</v>
      </c>
      <c r="AD47" s="38"/>
      <c r="AE47" s="41"/>
      <c r="AF47" s="27">
        <f t="shared" si="58"/>
        <v>0</v>
      </c>
      <c r="AG47" s="44"/>
      <c r="AH47" s="5">
        <f t="shared" si="59"/>
        <v>0</v>
      </c>
      <c r="AI47" s="6">
        <f t="shared" si="60"/>
        <v>0</v>
      </c>
      <c r="AJ47" s="13">
        <f t="shared" si="61"/>
        <v>100</v>
      </c>
      <c r="AK47" s="44"/>
      <c r="AL47" s="122">
        <f>IF(AK47="",0,VLOOKUP(AK47,Pointage!A42:B48,2,FALSE)*AL$37)</f>
        <v>0</v>
      </c>
      <c r="AM47" s="50"/>
      <c r="AN47" s="19">
        <f t="shared" si="15"/>
        <v>100</v>
      </c>
      <c r="AO47" s="50"/>
      <c r="AP47" s="53"/>
      <c r="AQ47" s="27">
        <f t="shared" si="62"/>
        <v>0</v>
      </c>
      <c r="AR47" s="56"/>
      <c r="AS47" s="5">
        <f t="shared" si="65"/>
        <v>0</v>
      </c>
      <c r="AT47" s="6">
        <f t="shared" si="63"/>
        <v>0</v>
      </c>
      <c r="AU47" s="13">
        <f t="shared" si="64"/>
        <v>100</v>
      </c>
      <c r="AV47" s="56"/>
      <c r="AW47" s="119">
        <f>IF(AV47="",0,VLOOKUP(AV47,Pointage!W42:X48,2,FALSE)*AW$37)</f>
        <v>0</v>
      </c>
      <c r="AX47" s="14">
        <f t="shared" si="66"/>
        <v>0</v>
      </c>
      <c r="AY47" s="11"/>
    </row>
    <row r="48" spans="1:51" ht="15" thickBot="1" x14ac:dyDescent="0.35">
      <c r="A48" s="21"/>
      <c r="B48" s="22"/>
      <c r="C48" s="103">
        <f t="shared" si="67"/>
        <v>0</v>
      </c>
      <c r="D48" s="75"/>
      <c r="E48" s="91"/>
      <c r="F48" s="83"/>
      <c r="G48" s="20">
        <f t="shared" si="0"/>
        <v>100</v>
      </c>
      <c r="H48" s="38"/>
      <c r="I48" s="47"/>
      <c r="J48" s="27">
        <f t="shared" si="48"/>
        <v>102</v>
      </c>
      <c r="K48" s="44"/>
      <c r="L48" s="5">
        <f t="shared" si="49"/>
        <v>102</v>
      </c>
      <c r="M48" s="6">
        <f t="shared" si="50"/>
        <v>82</v>
      </c>
      <c r="N48" s="13">
        <f t="shared" si="51"/>
        <v>182</v>
      </c>
      <c r="O48" s="44"/>
      <c r="P48" s="98"/>
      <c r="Q48" s="50"/>
      <c r="R48" s="19">
        <f t="shared" si="52"/>
        <v>100</v>
      </c>
      <c r="S48" s="50"/>
      <c r="T48" s="53"/>
      <c r="U48" s="27">
        <f t="shared" si="53"/>
        <v>147</v>
      </c>
      <c r="V48" s="56"/>
      <c r="W48" s="5">
        <f t="shared" si="54"/>
        <v>147</v>
      </c>
      <c r="X48" s="6">
        <f t="shared" si="55"/>
        <v>127</v>
      </c>
      <c r="Y48" s="13">
        <f t="shared" si="56"/>
        <v>227</v>
      </c>
      <c r="Z48" s="56"/>
      <c r="AA48" s="115"/>
      <c r="AB48" s="38"/>
      <c r="AC48" s="19">
        <f t="shared" si="68"/>
        <v>100</v>
      </c>
      <c r="AD48" s="38"/>
      <c r="AE48" s="41"/>
      <c r="AF48" s="27">
        <f t="shared" si="58"/>
        <v>0</v>
      </c>
      <c r="AG48" s="44"/>
      <c r="AH48" s="5">
        <f t="shared" si="59"/>
        <v>0</v>
      </c>
      <c r="AI48" s="6">
        <f t="shared" si="60"/>
        <v>0</v>
      </c>
      <c r="AJ48" s="13">
        <f t="shared" si="61"/>
        <v>100</v>
      </c>
      <c r="AK48" s="44"/>
      <c r="AL48" s="122">
        <f>IF(AK48="",0,VLOOKUP(AK48,Pointage!A43:B49,2,FALSE)*AL$37)</f>
        <v>0</v>
      </c>
      <c r="AM48" s="50"/>
      <c r="AN48" s="19">
        <f t="shared" si="15"/>
        <v>100</v>
      </c>
      <c r="AO48" s="50"/>
      <c r="AP48" s="53"/>
      <c r="AQ48" s="27">
        <f t="shared" si="62"/>
        <v>0</v>
      </c>
      <c r="AR48" s="56"/>
      <c r="AS48" s="5">
        <f t="shared" si="65"/>
        <v>0</v>
      </c>
      <c r="AT48" s="6">
        <f t="shared" si="63"/>
        <v>0</v>
      </c>
      <c r="AU48" s="13">
        <f t="shared" si="64"/>
        <v>100</v>
      </c>
      <c r="AV48" s="56"/>
      <c r="AW48" s="119">
        <f>IF(AV48="",0,VLOOKUP(AV48,Pointage!W43:X49,2,FALSE)*AW$37)</f>
        <v>0</v>
      </c>
      <c r="AX48" s="14">
        <f t="shared" si="66"/>
        <v>0</v>
      </c>
      <c r="AY48" s="11"/>
    </row>
    <row r="49" spans="1:51" ht="15" thickBot="1" x14ac:dyDescent="0.35">
      <c r="A49" s="21"/>
      <c r="B49" s="22"/>
      <c r="C49" s="103">
        <f t="shared" si="67"/>
        <v>0</v>
      </c>
      <c r="D49" s="75"/>
      <c r="E49" s="91"/>
      <c r="F49" s="83"/>
      <c r="G49" s="20">
        <f t="shared" si="0"/>
        <v>100</v>
      </c>
      <c r="H49" s="38"/>
      <c r="I49" s="47"/>
      <c r="J49" s="27">
        <f t="shared" si="48"/>
        <v>102</v>
      </c>
      <c r="K49" s="44"/>
      <c r="L49" s="5">
        <f t="shared" si="49"/>
        <v>102</v>
      </c>
      <c r="M49" s="6">
        <f t="shared" si="50"/>
        <v>82</v>
      </c>
      <c r="N49" s="13">
        <f t="shared" si="51"/>
        <v>182</v>
      </c>
      <c r="O49" s="44"/>
      <c r="P49" s="98"/>
      <c r="Q49" s="50"/>
      <c r="R49" s="19">
        <f t="shared" si="52"/>
        <v>100</v>
      </c>
      <c r="S49" s="50"/>
      <c r="T49" s="53"/>
      <c r="U49" s="27">
        <f t="shared" si="53"/>
        <v>147</v>
      </c>
      <c r="V49" s="56"/>
      <c r="W49" s="5">
        <f t="shared" si="54"/>
        <v>147</v>
      </c>
      <c r="X49" s="6">
        <f t="shared" si="55"/>
        <v>127</v>
      </c>
      <c r="Y49" s="13">
        <f t="shared" si="56"/>
        <v>227</v>
      </c>
      <c r="Z49" s="56"/>
      <c r="AA49" s="115"/>
      <c r="AB49" s="38"/>
      <c r="AC49" s="19">
        <f t="shared" si="68"/>
        <v>100</v>
      </c>
      <c r="AD49" s="38"/>
      <c r="AE49" s="41"/>
      <c r="AF49" s="27">
        <f t="shared" si="58"/>
        <v>0</v>
      </c>
      <c r="AG49" s="44"/>
      <c r="AH49" s="5">
        <f t="shared" si="59"/>
        <v>0</v>
      </c>
      <c r="AI49" s="6">
        <f t="shared" si="60"/>
        <v>0</v>
      </c>
      <c r="AJ49" s="13">
        <f t="shared" si="61"/>
        <v>100</v>
      </c>
      <c r="AK49" s="44"/>
      <c r="AL49" s="122">
        <f>IF(AK49="",0,VLOOKUP(AK49,Pointage!A44:B50,2,FALSE)*AL$37)</f>
        <v>0</v>
      </c>
      <c r="AM49" s="50"/>
      <c r="AN49" s="19">
        <f t="shared" si="15"/>
        <v>100</v>
      </c>
      <c r="AO49" s="50"/>
      <c r="AP49" s="53"/>
      <c r="AQ49" s="27">
        <f t="shared" si="62"/>
        <v>0</v>
      </c>
      <c r="AR49" s="56"/>
      <c r="AS49" s="5">
        <f t="shared" si="65"/>
        <v>0</v>
      </c>
      <c r="AT49" s="6">
        <f t="shared" si="63"/>
        <v>0</v>
      </c>
      <c r="AU49" s="13">
        <f t="shared" si="64"/>
        <v>100</v>
      </c>
      <c r="AV49" s="56"/>
      <c r="AW49" s="119">
        <f>IF(AV49="",0,VLOOKUP(AV49,Pointage!W44:X50,2,FALSE)*AW$37)</f>
        <v>0</v>
      </c>
      <c r="AX49" s="14">
        <f t="shared" si="66"/>
        <v>0</v>
      </c>
      <c r="AY49" s="11"/>
    </row>
    <row r="50" spans="1:51" ht="15" thickBot="1" x14ac:dyDescent="0.35">
      <c r="A50" s="21"/>
      <c r="B50" s="22"/>
      <c r="C50" s="103">
        <f t="shared" si="67"/>
        <v>0</v>
      </c>
      <c r="D50" s="75"/>
      <c r="E50" s="91"/>
      <c r="F50" s="83"/>
      <c r="G50" s="20">
        <f t="shared" si="0"/>
        <v>100</v>
      </c>
      <c r="H50" s="38"/>
      <c r="I50" s="47"/>
      <c r="J50" s="27">
        <f t="shared" si="48"/>
        <v>102</v>
      </c>
      <c r="K50" s="44"/>
      <c r="L50" s="5">
        <f t="shared" si="49"/>
        <v>102</v>
      </c>
      <c r="M50" s="6">
        <f t="shared" si="50"/>
        <v>82</v>
      </c>
      <c r="N50" s="13">
        <f t="shared" si="51"/>
        <v>182</v>
      </c>
      <c r="O50" s="44"/>
      <c r="P50" s="98"/>
      <c r="Q50" s="50"/>
      <c r="R50" s="19">
        <f t="shared" si="52"/>
        <v>100</v>
      </c>
      <c r="S50" s="50"/>
      <c r="T50" s="53"/>
      <c r="U50" s="27">
        <f t="shared" si="53"/>
        <v>147</v>
      </c>
      <c r="V50" s="56"/>
      <c r="W50" s="5">
        <f t="shared" si="54"/>
        <v>147</v>
      </c>
      <c r="X50" s="6">
        <f t="shared" si="55"/>
        <v>127</v>
      </c>
      <c r="Y50" s="13">
        <f t="shared" si="56"/>
        <v>227</v>
      </c>
      <c r="Z50" s="56"/>
      <c r="AA50" s="115"/>
      <c r="AB50" s="38"/>
      <c r="AC50" s="19">
        <f t="shared" si="68"/>
        <v>100</v>
      </c>
      <c r="AD50" s="38"/>
      <c r="AE50" s="41"/>
      <c r="AF50" s="27">
        <f t="shared" si="58"/>
        <v>0</v>
      </c>
      <c r="AG50" s="44"/>
      <c r="AH50" s="5">
        <f t="shared" si="59"/>
        <v>0</v>
      </c>
      <c r="AI50" s="6">
        <f t="shared" si="60"/>
        <v>0</v>
      </c>
      <c r="AJ50" s="13">
        <f t="shared" si="61"/>
        <v>100</v>
      </c>
      <c r="AK50" s="44"/>
      <c r="AL50" s="122">
        <f>IF(AK50="",0,VLOOKUP(AK50,Pointage!A45:B51,2,FALSE)*AL$37)</f>
        <v>0</v>
      </c>
      <c r="AM50" s="50"/>
      <c r="AN50" s="19">
        <f t="shared" si="15"/>
        <v>100</v>
      </c>
      <c r="AO50" s="50"/>
      <c r="AP50" s="53"/>
      <c r="AQ50" s="27">
        <f t="shared" si="62"/>
        <v>0</v>
      </c>
      <c r="AR50" s="56"/>
      <c r="AS50" s="5">
        <f t="shared" si="65"/>
        <v>0</v>
      </c>
      <c r="AT50" s="6">
        <f t="shared" si="63"/>
        <v>0</v>
      </c>
      <c r="AU50" s="13">
        <f t="shared" si="64"/>
        <v>100</v>
      </c>
      <c r="AV50" s="56"/>
      <c r="AW50" s="119">
        <f>IF(AV50="",0,VLOOKUP(AV50,Pointage!W45:X51,2,FALSE)*AW$37)</f>
        <v>0</v>
      </c>
      <c r="AX50" s="14">
        <f t="shared" si="66"/>
        <v>0</v>
      </c>
      <c r="AY50" s="11"/>
    </row>
    <row r="51" spans="1:51" ht="15" thickBot="1" x14ac:dyDescent="0.35">
      <c r="A51" s="21"/>
      <c r="B51" s="22"/>
      <c r="C51" s="103">
        <f t="shared" si="67"/>
        <v>0</v>
      </c>
      <c r="D51" s="75"/>
      <c r="E51" s="91"/>
      <c r="F51" s="83"/>
      <c r="G51" s="20">
        <f t="shared" si="0"/>
        <v>100</v>
      </c>
      <c r="H51" s="38"/>
      <c r="I51" s="47"/>
      <c r="J51" s="27">
        <f t="shared" si="48"/>
        <v>102</v>
      </c>
      <c r="K51" s="44"/>
      <c r="L51" s="5">
        <f t="shared" si="49"/>
        <v>102</v>
      </c>
      <c r="M51" s="6">
        <f t="shared" si="50"/>
        <v>82</v>
      </c>
      <c r="N51" s="13">
        <f t="shared" si="51"/>
        <v>182</v>
      </c>
      <c r="O51" s="44"/>
      <c r="P51" s="98"/>
      <c r="Q51" s="50"/>
      <c r="R51" s="19">
        <f t="shared" si="52"/>
        <v>100</v>
      </c>
      <c r="S51" s="50"/>
      <c r="T51" s="53"/>
      <c r="U51" s="27">
        <f t="shared" si="53"/>
        <v>147</v>
      </c>
      <c r="V51" s="56"/>
      <c r="W51" s="5">
        <f t="shared" si="54"/>
        <v>147</v>
      </c>
      <c r="X51" s="6">
        <f t="shared" si="55"/>
        <v>127</v>
      </c>
      <c r="Y51" s="13">
        <f t="shared" si="56"/>
        <v>227</v>
      </c>
      <c r="Z51" s="56"/>
      <c r="AA51" s="115"/>
      <c r="AB51" s="38"/>
      <c r="AC51" s="19">
        <f t="shared" si="68"/>
        <v>100</v>
      </c>
      <c r="AD51" s="38"/>
      <c r="AE51" s="41"/>
      <c r="AF51" s="27">
        <f t="shared" si="58"/>
        <v>0</v>
      </c>
      <c r="AG51" s="44"/>
      <c r="AH51" s="5">
        <f t="shared" si="59"/>
        <v>0</v>
      </c>
      <c r="AI51" s="6">
        <f t="shared" si="60"/>
        <v>0</v>
      </c>
      <c r="AJ51" s="13">
        <f t="shared" si="61"/>
        <v>100</v>
      </c>
      <c r="AK51" s="44"/>
      <c r="AL51" s="122">
        <f>IF(AK51="",0,VLOOKUP(AK51,Pointage!A46:B52,2,FALSE)*AL$37)</f>
        <v>0</v>
      </c>
      <c r="AM51" s="50"/>
      <c r="AN51" s="19">
        <f t="shared" si="15"/>
        <v>100</v>
      </c>
      <c r="AO51" s="50"/>
      <c r="AP51" s="53"/>
      <c r="AQ51" s="27">
        <f t="shared" si="62"/>
        <v>0</v>
      </c>
      <c r="AR51" s="56"/>
      <c r="AS51" s="5">
        <f t="shared" si="65"/>
        <v>0</v>
      </c>
      <c r="AT51" s="6">
        <f t="shared" si="63"/>
        <v>0</v>
      </c>
      <c r="AU51" s="13">
        <f t="shared" si="64"/>
        <v>100</v>
      </c>
      <c r="AV51" s="56"/>
      <c r="AW51" s="119">
        <f>IF(AV51="",0,VLOOKUP(AV51,Pointage!W46:X52,2,FALSE)*AW$37)</f>
        <v>0</v>
      </c>
      <c r="AX51" s="14">
        <f t="shared" si="66"/>
        <v>0</v>
      </c>
      <c r="AY51" s="11"/>
    </row>
    <row r="52" spans="1:51" ht="15" thickBot="1" x14ac:dyDescent="0.35">
      <c r="A52" s="21"/>
      <c r="B52" s="22"/>
      <c r="C52" s="103">
        <f>AX52</f>
        <v>0</v>
      </c>
      <c r="D52" s="75"/>
      <c r="E52" s="91"/>
      <c r="F52" s="83"/>
      <c r="G52" s="20">
        <f t="shared" si="0"/>
        <v>100</v>
      </c>
      <c r="H52" s="38"/>
      <c r="I52" s="47"/>
      <c r="J52" s="27">
        <f t="shared" si="48"/>
        <v>102</v>
      </c>
      <c r="K52" s="44"/>
      <c r="L52" s="5">
        <f t="shared" si="49"/>
        <v>102</v>
      </c>
      <c r="M52" s="6">
        <f t="shared" si="50"/>
        <v>82</v>
      </c>
      <c r="N52" s="13">
        <f t="shared" si="51"/>
        <v>182</v>
      </c>
      <c r="O52" s="44"/>
      <c r="P52" s="98"/>
      <c r="Q52" s="50"/>
      <c r="R52" s="19">
        <f t="shared" si="52"/>
        <v>100</v>
      </c>
      <c r="S52" s="50"/>
      <c r="T52" s="53"/>
      <c r="U52" s="27">
        <f t="shared" si="53"/>
        <v>147</v>
      </c>
      <c r="V52" s="56"/>
      <c r="W52" s="5">
        <f t="shared" si="54"/>
        <v>147</v>
      </c>
      <c r="X52" s="6">
        <f t="shared" si="55"/>
        <v>127</v>
      </c>
      <c r="Y52" s="13">
        <f t="shared" si="56"/>
        <v>227</v>
      </c>
      <c r="Z52" s="56"/>
      <c r="AA52" s="115"/>
      <c r="AB52" s="38"/>
      <c r="AC52" s="19">
        <f t="shared" si="68"/>
        <v>100</v>
      </c>
      <c r="AD52" s="38"/>
      <c r="AE52" s="41"/>
      <c r="AF52" s="27">
        <f t="shared" si="58"/>
        <v>0</v>
      </c>
      <c r="AG52" s="44"/>
      <c r="AH52" s="5">
        <f t="shared" si="59"/>
        <v>0</v>
      </c>
      <c r="AI52" s="6">
        <f t="shared" si="60"/>
        <v>0</v>
      </c>
      <c r="AJ52" s="13">
        <f t="shared" si="61"/>
        <v>100</v>
      </c>
      <c r="AK52" s="44"/>
      <c r="AL52" s="122">
        <f>IF(AK52="",0,VLOOKUP(AK52,Pointage!A47:B53,2,FALSE)*AL$37)</f>
        <v>0</v>
      </c>
      <c r="AM52" s="50"/>
      <c r="AN52" s="19">
        <f t="shared" si="15"/>
        <v>100</v>
      </c>
      <c r="AO52" s="50"/>
      <c r="AP52" s="53"/>
      <c r="AQ52" s="27">
        <f t="shared" si="62"/>
        <v>0</v>
      </c>
      <c r="AR52" s="56"/>
      <c r="AS52" s="5">
        <f t="shared" si="65"/>
        <v>0</v>
      </c>
      <c r="AT52" s="6">
        <f t="shared" si="63"/>
        <v>0</v>
      </c>
      <c r="AU52" s="13">
        <f t="shared" si="64"/>
        <v>100</v>
      </c>
      <c r="AV52" s="56"/>
      <c r="AW52" s="119">
        <f>IF(AV52="",0,VLOOKUP(AV52,Pointage!W47:X53,2,FALSE)*AW$37)</f>
        <v>0</v>
      </c>
      <c r="AX52" s="14">
        <f>P52+AA52+AL52+AW52</f>
        <v>0</v>
      </c>
      <c r="AY52" s="11"/>
    </row>
    <row r="53" spans="1:51" ht="15" thickBot="1" x14ac:dyDescent="0.35">
      <c r="A53" s="23"/>
      <c r="B53" s="24"/>
      <c r="C53" s="103">
        <f>AX53</f>
        <v>0</v>
      </c>
      <c r="D53" s="76"/>
      <c r="E53" s="92"/>
      <c r="F53" s="84"/>
      <c r="G53" s="20">
        <f t="shared" si="0"/>
        <v>100</v>
      </c>
      <c r="H53" s="39"/>
      <c r="I53" s="48"/>
      <c r="J53" s="25">
        <f t="shared" si="48"/>
        <v>102</v>
      </c>
      <c r="K53" s="45"/>
      <c r="L53" s="7">
        <f t="shared" si="49"/>
        <v>102</v>
      </c>
      <c r="M53" s="8">
        <f t="shared" si="50"/>
        <v>82</v>
      </c>
      <c r="N53" s="17">
        <f t="shared" si="51"/>
        <v>182</v>
      </c>
      <c r="O53" s="45"/>
      <c r="P53" s="99"/>
      <c r="Q53" s="51"/>
      <c r="R53" s="19">
        <f t="shared" si="52"/>
        <v>100</v>
      </c>
      <c r="S53" s="51"/>
      <c r="T53" s="54"/>
      <c r="U53" s="25">
        <f t="shared" si="53"/>
        <v>147</v>
      </c>
      <c r="V53" s="57"/>
      <c r="W53" s="7">
        <f t="shared" si="54"/>
        <v>147</v>
      </c>
      <c r="X53" s="8">
        <f t="shared" si="55"/>
        <v>127</v>
      </c>
      <c r="Y53" s="17">
        <f t="shared" si="56"/>
        <v>227</v>
      </c>
      <c r="Z53" s="57"/>
      <c r="AA53" s="116"/>
      <c r="AB53" s="39"/>
      <c r="AC53" s="19">
        <f t="shared" si="68"/>
        <v>100</v>
      </c>
      <c r="AD53" s="39"/>
      <c r="AE53" s="42"/>
      <c r="AF53" s="25">
        <f t="shared" si="58"/>
        <v>0</v>
      </c>
      <c r="AG53" s="45"/>
      <c r="AH53" s="7">
        <f t="shared" si="59"/>
        <v>0</v>
      </c>
      <c r="AI53" s="8">
        <f t="shared" si="60"/>
        <v>0</v>
      </c>
      <c r="AJ53" s="17">
        <f t="shared" si="61"/>
        <v>100</v>
      </c>
      <c r="AK53" s="45"/>
      <c r="AL53" s="122">
        <f>IF(AK53="",0,VLOOKUP(AK53,Pointage!A48:B54,2,FALSE)*AL$37)</f>
        <v>0</v>
      </c>
      <c r="AM53" s="51"/>
      <c r="AN53" s="19">
        <f t="shared" si="15"/>
        <v>100</v>
      </c>
      <c r="AO53" s="51"/>
      <c r="AP53" s="54"/>
      <c r="AQ53" s="27">
        <f t="shared" si="62"/>
        <v>0</v>
      </c>
      <c r="AR53" s="57"/>
      <c r="AS53" s="7">
        <f t="shared" si="65"/>
        <v>0</v>
      </c>
      <c r="AT53" s="8">
        <f t="shared" si="63"/>
        <v>0</v>
      </c>
      <c r="AU53" s="17">
        <f t="shared" si="64"/>
        <v>100</v>
      </c>
      <c r="AV53" s="57"/>
      <c r="AW53" s="119">
        <f>IF(AV53="",0,VLOOKUP(AV53,Pointage!W48:X54,2,FALSE)*AW$37)</f>
        <v>0</v>
      </c>
      <c r="AX53" s="14">
        <f t="shared" si="66"/>
        <v>0</v>
      </c>
      <c r="AY53" s="15"/>
    </row>
    <row r="54" spans="1:51" ht="15" thickBot="1" x14ac:dyDescent="0.35">
      <c r="A54" s="150" t="s">
        <v>19</v>
      </c>
      <c r="B54" s="151"/>
      <c r="C54" s="151"/>
      <c r="D54" s="151"/>
      <c r="E54" s="151"/>
      <c r="F54" s="82"/>
      <c r="G54" s="33"/>
      <c r="H54" s="33"/>
      <c r="I54" s="33"/>
      <c r="J54" s="32">
        <v>102</v>
      </c>
      <c r="K54" s="33"/>
      <c r="L54" s="33"/>
      <c r="M54" s="33"/>
      <c r="N54" s="207" t="s">
        <v>62</v>
      </c>
      <c r="O54" s="208"/>
      <c r="P54" s="101">
        <v>6</v>
      </c>
      <c r="Q54" s="33"/>
      <c r="R54" s="33"/>
      <c r="S54" s="33"/>
      <c r="T54" s="33"/>
      <c r="U54" s="32">
        <v>131</v>
      </c>
      <c r="V54" s="33"/>
      <c r="W54" s="33"/>
      <c r="X54" s="33"/>
      <c r="Y54" s="205" t="s">
        <v>62</v>
      </c>
      <c r="Z54" s="206"/>
      <c r="AA54" s="118">
        <v>6</v>
      </c>
      <c r="AB54" s="33"/>
      <c r="AC54" s="33"/>
      <c r="AD54" s="33"/>
      <c r="AE54" s="33"/>
      <c r="AF54" s="32"/>
      <c r="AG54" s="33"/>
      <c r="AH54" s="33"/>
      <c r="AI54" s="33"/>
      <c r="AJ54" s="207" t="s">
        <v>62</v>
      </c>
      <c r="AK54" s="208"/>
      <c r="AL54" s="101">
        <v>1</v>
      </c>
      <c r="AM54" s="33"/>
      <c r="AN54" s="33"/>
      <c r="AO54" s="33"/>
      <c r="AP54" s="33"/>
      <c r="AQ54" s="32"/>
      <c r="AR54" s="34"/>
      <c r="AS54" s="35"/>
      <c r="AT54" s="35"/>
      <c r="AU54" s="205" t="s">
        <v>62</v>
      </c>
      <c r="AV54" s="206"/>
      <c r="AW54" s="118"/>
      <c r="AX54" s="35"/>
      <c r="AY54" s="36"/>
    </row>
    <row r="55" spans="1:51" ht="15" thickBot="1" x14ac:dyDescent="0.35">
      <c r="A55" s="111" t="s">
        <v>42</v>
      </c>
      <c r="B55" s="72" t="s">
        <v>43</v>
      </c>
      <c r="C55" s="103">
        <f>AX55</f>
        <v>54</v>
      </c>
      <c r="D55" s="81">
        <v>501</v>
      </c>
      <c r="E55" s="93" t="s">
        <v>30</v>
      </c>
      <c r="F55" s="87">
        <v>76.388999999999996</v>
      </c>
      <c r="G55" s="20">
        <f t="shared" si="0"/>
        <v>23.611000000000004</v>
      </c>
      <c r="H55" s="37">
        <v>0</v>
      </c>
      <c r="I55" s="46"/>
      <c r="J55" s="29">
        <f>J$54</f>
        <v>102</v>
      </c>
      <c r="K55" s="43">
        <v>103</v>
      </c>
      <c r="L55" s="3">
        <f>J55-K55</f>
        <v>-1</v>
      </c>
      <c r="M55" s="4">
        <f>IF(L55&gt;20,1*(L55-20),IF(L55&lt;-20,-1*(0.4*(L55+20)),0))</f>
        <v>0</v>
      </c>
      <c r="N55" s="10">
        <f>G55+H55+I55+M55</f>
        <v>23.611000000000004</v>
      </c>
      <c r="O55" s="43">
        <v>1</v>
      </c>
      <c r="P55" s="120">
        <f>IF(O55="",0,VLOOKUP(O55,Pointage!A1:B7,2,FALSE)*P$54)</f>
        <v>36</v>
      </c>
      <c r="Q55" s="49">
        <v>65.56</v>
      </c>
      <c r="R55" s="19">
        <f t="shared" ref="R55:R72" si="69">(100-Q55)</f>
        <v>34.44</v>
      </c>
      <c r="S55" s="49">
        <v>4</v>
      </c>
      <c r="T55" s="52"/>
      <c r="U55" s="29">
        <f>U$54</f>
        <v>131</v>
      </c>
      <c r="V55" s="55">
        <v>144</v>
      </c>
      <c r="W55" s="3">
        <f>U55-V55</f>
        <v>-13</v>
      </c>
      <c r="X55" s="4">
        <f>IF(W55&gt;20,1*(W55-20),IF(W55&lt;-20,-1*(0.4*(W55+20)),0))</f>
        <v>0</v>
      </c>
      <c r="Y55" s="10">
        <f>R55+S55+T55+X55</f>
        <v>38.44</v>
      </c>
      <c r="Z55" s="55">
        <v>4</v>
      </c>
      <c r="AA55" s="123">
        <f>IF(Z55="",0,VLOOKUP(Z55,Pointage!A2:B8,2,FALSE)*AA$54)</f>
        <v>18</v>
      </c>
      <c r="AB55" s="37"/>
      <c r="AC55" s="19">
        <f t="shared" ref="AC55:AC72" si="70">(100-AB55)</f>
        <v>100</v>
      </c>
      <c r="AD55" s="37"/>
      <c r="AE55" s="40"/>
      <c r="AF55" s="29">
        <f>AF$54</f>
        <v>0</v>
      </c>
      <c r="AG55" s="43"/>
      <c r="AH55" s="3">
        <f>AF55-AG55</f>
        <v>0</v>
      </c>
      <c r="AI55" s="4">
        <f>IF(AH55&gt;20,1*(AH55-20),IF(AH55&lt;-20,-1*(0.4*(AH55+20)),0))</f>
        <v>0</v>
      </c>
      <c r="AJ55" s="10">
        <f>AC55+AD55+AE55+AI55</f>
        <v>100</v>
      </c>
      <c r="AK55" s="43"/>
      <c r="AL55" s="122">
        <f>IF(AK55="",0,VLOOKUP(AK55,Pointage!A50:B56,2,FALSE)*AL$54)</f>
        <v>0</v>
      </c>
      <c r="AM55" s="49"/>
      <c r="AN55" s="19">
        <f t="shared" si="15"/>
        <v>100</v>
      </c>
      <c r="AO55" s="49"/>
      <c r="AP55" s="52"/>
      <c r="AQ55" s="29">
        <f>AQ$54</f>
        <v>0</v>
      </c>
      <c r="AR55" s="55"/>
      <c r="AS55" s="3">
        <f>AQ55-AR55</f>
        <v>0</v>
      </c>
      <c r="AT55" s="4">
        <f>IF(AS55&gt;20,1*(AS55-20),IF(AS55&lt;-20,-1*(0.4*(AS55+20)),0))</f>
        <v>0</v>
      </c>
      <c r="AU55" s="10">
        <f>AN55+AO55+AP55+AT55</f>
        <v>100</v>
      </c>
      <c r="AV55" s="55"/>
      <c r="AW55" s="119">
        <f>IF(AV55="",0,VLOOKUP(AV55,Pointage!W50:X56,2,FALSE)*AW$55)</f>
        <v>0</v>
      </c>
      <c r="AX55" s="14">
        <f>P55+AA55+AL55+AW55</f>
        <v>54</v>
      </c>
      <c r="AY55" s="9"/>
    </row>
    <row r="56" spans="1:51" ht="15" thickBot="1" x14ac:dyDescent="0.35">
      <c r="A56" s="109" t="s">
        <v>44</v>
      </c>
      <c r="B56" s="69" t="s">
        <v>45</v>
      </c>
      <c r="C56" s="103">
        <f>AX56</f>
        <v>30</v>
      </c>
      <c r="D56" s="79">
        <v>504</v>
      </c>
      <c r="E56" s="91" t="s">
        <v>31</v>
      </c>
      <c r="F56" s="61">
        <v>71.111000000000004</v>
      </c>
      <c r="G56" s="20">
        <f t="shared" si="0"/>
        <v>28.888999999999996</v>
      </c>
      <c r="H56" s="38">
        <v>4</v>
      </c>
      <c r="I56" s="47"/>
      <c r="J56" s="27">
        <f t="shared" ref="J56:J72" si="71">J$54</f>
        <v>102</v>
      </c>
      <c r="K56" s="44">
        <v>104</v>
      </c>
      <c r="L56" s="5">
        <f t="shared" ref="L56:L72" si="72">J56-K56</f>
        <v>-2</v>
      </c>
      <c r="M56" s="6">
        <f t="shared" ref="M56:M72" si="73">IF(L56&gt;20,1*(L56-20),IF(L56&lt;-20,-1*(0.4*(L56+20)),0))</f>
        <v>0</v>
      </c>
      <c r="N56" s="13">
        <f t="shared" ref="N56:N72" si="74">G56+H56+I56+M56</f>
        <v>32.888999999999996</v>
      </c>
      <c r="O56" s="44">
        <v>2</v>
      </c>
      <c r="P56" s="121">
        <f>IF(O56="",0,VLOOKUP(O56,Pointage!A2:B8,2,FALSE)*P$54)</f>
        <v>30</v>
      </c>
      <c r="Q56" s="129"/>
      <c r="R56" s="130">
        <f t="shared" si="69"/>
        <v>100</v>
      </c>
      <c r="S56" s="129"/>
      <c r="T56" s="131"/>
      <c r="U56" s="140">
        <f t="shared" ref="U56:U72" si="75">U$54</f>
        <v>131</v>
      </c>
      <c r="V56" s="133"/>
      <c r="W56" s="134"/>
      <c r="X56" s="135"/>
      <c r="Y56" s="136"/>
      <c r="Z56" s="133"/>
      <c r="AA56" s="142"/>
      <c r="AB56" s="38"/>
      <c r="AC56" s="19">
        <f t="shared" si="70"/>
        <v>100</v>
      </c>
      <c r="AD56" s="38"/>
      <c r="AE56" s="41"/>
      <c r="AF56" s="27">
        <f t="shared" ref="AF56:AF72" si="76">AF$54</f>
        <v>0</v>
      </c>
      <c r="AG56" s="44"/>
      <c r="AH56" s="5">
        <f t="shared" ref="AH56:AH72" si="77">AF56-AG56</f>
        <v>0</v>
      </c>
      <c r="AI56" s="6">
        <f t="shared" ref="AI56:AI72" si="78">IF(AH56&gt;20,1*(AH56-20),IF(AH56&lt;-20,-1*(0.4*(AH56+20)),0))</f>
        <v>0</v>
      </c>
      <c r="AJ56" s="13">
        <f t="shared" ref="AJ56:AJ72" si="79">AC56+AD56+AE56+AI56</f>
        <v>100</v>
      </c>
      <c r="AK56" s="44"/>
      <c r="AL56" s="122">
        <f>IF(AK56="",0,VLOOKUP(AK56,Pointage!A51:B57,2,FALSE)*AL$54)</f>
        <v>0</v>
      </c>
      <c r="AM56" s="50"/>
      <c r="AN56" s="19">
        <f t="shared" ref="AN56:AN72" si="80">(100-AM56)</f>
        <v>100</v>
      </c>
      <c r="AO56" s="50"/>
      <c r="AP56" s="53"/>
      <c r="AQ56" s="27">
        <f t="shared" ref="AQ56:AQ72" si="81">AQ$54</f>
        <v>0</v>
      </c>
      <c r="AR56" s="56"/>
      <c r="AS56" s="5">
        <f t="shared" ref="AS56:AS72" si="82">AQ56-AR56</f>
        <v>0</v>
      </c>
      <c r="AT56" s="6">
        <f t="shared" ref="AT56:AT72" si="83">IF(AS56&gt;20,1*(AS56-20),IF(AS56&lt;-20,-1*(0.4*(AS56+20)),0))</f>
        <v>0</v>
      </c>
      <c r="AU56" s="13">
        <f t="shared" ref="AU56:AU72" si="84">AN56+AO56+AP56+AT56</f>
        <v>100</v>
      </c>
      <c r="AV56" s="56"/>
      <c r="AW56" s="119">
        <f>IF(AV56="",0,VLOOKUP(AV56,Pointage!W51:X57,2,FALSE)*AW$55)</f>
        <v>0</v>
      </c>
      <c r="AX56" s="14">
        <f t="shared" ref="AX56:AX72" si="85">P56+AA56+AL56+AW56</f>
        <v>30</v>
      </c>
      <c r="AY56" s="11"/>
    </row>
    <row r="57" spans="1:51" ht="15" thickBot="1" x14ac:dyDescent="0.35">
      <c r="A57" s="109" t="s">
        <v>61</v>
      </c>
      <c r="B57" s="69" t="s">
        <v>46</v>
      </c>
      <c r="C57" s="103">
        <f t="shared" ref="C57:C72" si="86">AX57</f>
        <v>54</v>
      </c>
      <c r="D57" s="79">
        <v>503</v>
      </c>
      <c r="E57" s="91" t="s">
        <v>31</v>
      </c>
      <c r="F57" s="85">
        <v>67.778000000000006</v>
      </c>
      <c r="G57" s="20">
        <f t="shared" si="0"/>
        <v>32.221999999999994</v>
      </c>
      <c r="H57" s="38">
        <v>8</v>
      </c>
      <c r="I57" s="47"/>
      <c r="J57" s="27">
        <f t="shared" si="71"/>
        <v>102</v>
      </c>
      <c r="K57" s="44">
        <v>120</v>
      </c>
      <c r="L57" s="5">
        <f t="shared" si="72"/>
        <v>-18</v>
      </c>
      <c r="M57" s="6">
        <f t="shared" si="73"/>
        <v>0</v>
      </c>
      <c r="N57" s="13">
        <f t="shared" si="74"/>
        <v>40.221999999999994</v>
      </c>
      <c r="O57" s="44">
        <v>3</v>
      </c>
      <c r="P57" s="102">
        <f>IF(O57="",0,VLOOKUP(O57,Pointage!A3:B9,2,FALSE)*P$54)</f>
        <v>24</v>
      </c>
      <c r="Q57" s="50">
        <v>67.22</v>
      </c>
      <c r="R57" s="19">
        <f t="shared" si="69"/>
        <v>32.78</v>
      </c>
      <c r="S57" s="50">
        <v>4</v>
      </c>
      <c r="T57" s="53"/>
      <c r="U57" s="27">
        <f t="shared" si="75"/>
        <v>131</v>
      </c>
      <c r="V57" s="56">
        <v>133</v>
      </c>
      <c r="W57" s="5">
        <f t="shared" ref="W57:W72" si="87">U57-V57</f>
        <v>-2</v>
      </c>
      <c r="X57" s="6">
        <f t="shared" ref="X57:X72" si="88">IF(W57&gt;20,1*(W57-20),IF(W57&lt;-20,-1*(0.4*(W57+20)),0))</f>
        <v>0</v>
      </c>
      <c r="Y57" s="13">
        <f t="shared" ref="Y57:Y72" si="89">R57+S57+T57+X57</f>
        <v>36.78</v>
      </c>
      <c r="Z57" s="56">
        <v>2</v>
      </c>
      <c r="AA57" s="126">
        <f>IF(Z57="",0,VLOOKUP(Z57,Pointage!A2:B8,2,FALSE)*AA$54)</f>
        <v>30</v>
      </c>
      <c r="AB57" s="38"/>
      <c r="AC57" s="19">
        <f t="shared" si="70"/>
        <v>100</v>
      </c>
      <c r="AD57" s="38"/>
      <c r="AE57" s="41"/>
      <c r="AF57" s="27">
        <f t="shared" si="76"/>
        <v>0</v>
      </c>
      <c r="AG57" s="44"/>
      <c r="AH57" s="5">
        <f t="shared" si="77"/>
        <v>0</v>
      </c>
      <c r="AI57" s="6">
        <f t="shared" si="78"/>
        <v>0</v>
      </c>
      <c r="AJ57" s="13">
        <f t="shared" si="79"/>
        <v>100</v>
      </c>
      <c r="AK57" s="44"/>
      <c r="AL57" s="122">
        <f>IF(AK57="",0,VLOOKUP(AK57,Pointage!A52:B58,2,FALSE)*AL$54)</f>
        <v>0</v>
      </c>
      <c r="AM57" s="50"/>
      <c r="AN57" s="19">
        <f t="shared" si="80"/>
        <v>100</v>
      </c>
      <c r="AO57" s="50"/>
      <c r="AP57" s="53"/>
      <c r="AQ57" s="27">
        <f t="shared" si="81"/>
        <v>0</v>
      </c>
      <c r="AR57" s="56"/>
      <c r="AS57" s="5">
        <f t="shared" si="82"/>
        <v>0</v>
      </c>
      <c r="AT57" s="6">
        <f t="shared" si="83"/>
        <v>0</v>
      </c>
      <c r="AU57" s="13">
        <f t="shared" si="84"/>
        <v>100</v>
      </c>
      <c r="AV57" s="56"/>
      <c r="AW57" s="119">
        <f>IF(AV57="",0,VLOOKUP(AV57,Pointage!W52:X58,2,FALSE)*AW$55)</f>
        <v>0</v>
      </c>
      <c r="AX57" s="14">
        <f t="shared" si="85"/>
        <v>54</v>
      </c>
      <c r="AY57" s="11"/>
    </row>
    <row r="58" spans="1:51" ht="15" thickBot="1" x14ac:dyDescent="0.35">
      <c r="A58" s="21" t="s">
        <v>48</v>
      </c>
      <c r="B58" s="22" t="s">
        <v>49</v>
      </c>
      <c r="C58" s="103">
        <f t="shared" si="86"/>
        <v>0</v>
      </c>
      <c r="D58" s="75">
        <v>690</v>
      </c>
      <c r="E58" s="91" t="s">
        <v>31</v>
      </c>
      <c r="F58" s="83">
        <v>0</v>
      </c>
      <c r="G58" s="20">
        <f t="shared" ref="G58:G72" si="90">(100-F58)</f>
        <v>100</v>
      </c>
      <c r="H58" s="38"/>
      <c r="I58" s="47"/>
      <c r="J58" s="27">
        <f t="shared" si="71"/>
        <v>102</v>
      </c>
      <c r="K58" s="44">
        <v>96</v>
      </c>
      <c r="L58" s="5">
        <f t="shared" si="72"/>
        <v>6</v>
      </c>
      <c r="M58" s="6">
        <f t="shared" si="73"/>
        <v>0</v>
      </c>
      <c r="N58" s="13"/>
      <c r="O58" s="44" t="s">
        <v>50</v>
      </c>
      <c r="P58" s="98"/>
      <c r="Q58" s="129"/>
      <c r="R58" s="130">
        <f t="shared" si="69"/>
        <v>100</v>
      </c>
      <c r="S58" s="129"/>
      <c r="T58" s="131"/>
      <c r="U58" s="140">
        <f t="shared" si="75"/>
        <v>131</v>
      </c>
      <c r="V58" s="133"/>
      <c r="W58" s="134">
        <f t="shared" si="87"/>
        <v>131</v>
      </c>
      <c r="X58" s="135">
        <f t="shared" si="88"/>
        <v>111</v>
      </c>
      <c r="Y58" s="136">
        <f t="shared" si="89"/>
        <v>211</v>
      </c>
      <c r="Z58" s="133"/>
      <c r="AA58" s="142"/>
      <c r="AB58" s="38"/>
      <c r="AC58" s="19">
        <f t="shared" si="70"/>
        <v>100</v>
      </c>
      <c r="AD58" s="38"/>
      <c r="AE58" s="41"/>
      <c r="AF58" s="27">
        <f t="shared" si="76"/>
        <v>0</v>
      </c>
      <c r="AG58" s="44"/>
      <c r="AH58" s="5">
        <f t="shared" si="77"/>
        <v>0</v>
      </c>
      <c r="AI58" s="6">
        <f t="shared" si="78"/>
        <v>0</v>
      </c>
      <c r="AJ58" s="13">
        <f t="shared" si="79"/>
        <v>100</v>
      </c>
      <c r="AK58" s="44"/>
      <c r="AL58" s="122">
        <f>IF(AK58="",0,VLOOKUP(AK58,Pointage!A53:B59,2,FALSE)*AL$54)</f>
        <v>0</v>
      </c>
      <c r="AM58" s="50"/>
      <c r="AN58" s="19">
        <f t="shared" si="80"/>
        <v>100</v>
      </c>
      <c r="AO58" s="50"/>
      <c r="AP58" s="53"/>
      <c r="AQ58" s="27">
        <f t="shared" si="81"/>
        <v>0</v>
      </c>
      <c r="AR58" s="56"/>
      <c r="AS58" s="5">
        <f t="shared" si="82"/>
        <v>0</v>
      </c>
      <c r="AT58" s="6">
        <f t="shared" si="83"/>
        <v>0</v>
      </c>
      <c r="AU58" s="13">
        <f t="shared" si="84"/>
        <v>100</v>
      </c>
      <c r="AV58" s="56"/>
      <c r="AW58" s="119">
        <f>IF(AV58="",0,VLOOKUP(AV58,Pointage!W53:X59,2,FALSE)*AW$55)</f>
        <v>0</v>
      </c>
      <c r="AX58" s="14">
        <f t="shared" si="85"/>
        <v>0</v>
      </c>
      <c r="AY58" s="11"/>
    </row>
    <row r="59" spans="1:51" ht="15" thickBot="1" x14ac:dyDescent="0.35">
      <c r="A59" s="21" t="s">
        <v>74</v>
      </c>
      <c r="B59" s="22" t="s">
        <v>76</v>
      </c>
      <c r="C59" s="103">
        <f t="shared" si="86"/>
        <v>6</v>
      </c>
      <c r="D59" s="75">
        <v>896</v>
      </c>
      <c r="E59" s="91" t="s">
        <v>75</v>
      </c>
      <c r="F59" s="83"/>
      <c r="G59" s="20">
        <f t="shared" si="90"/>
        <v>100</v>
      </c>
      <c r="H59" s="38"/>
      <c r="I59" s="47"/>
      <c r="J59" s="27">
        <f t="shared" si="71"/>
        <v>102</v>
      </c>
      <c r="K59" s="44"/>
      <c r="L59" s="5">
        <f t="shared" si="72"/>
        <v>102</v>
      </c>
      <c r="M59" s="6">
        <f t="shared" si="73"/>
        <v>82</v>
      </c>
      <c r="N59" s="13">
        <f t="shared" si="74"/>
        <v>182</v>
      </c>
      <c r="O59" s="44"/>
      <c r="P59" s="98"/>
      <c r="Q59" s="50"/>
      <c r="R59" s="19">
        <f t="shared" si="69"/>
        <v>100</v>
      </c>
      <c r="S59" s="50"/>
      <c r="T59" s="53"/>
      <c r="U59" s="27">
        <f t="shared" si="75"/>
        <v>131</v>
      </c>
      <c r="V59" s="56"/>
      <c r="W59" s="5">
        <f t="shared" si="87"/>
        <v>131</v>
      </c>
      <c r="X59" s="6">
        <f t="shared" si="88"/>
        <v>111</v>
      </c>
      <c r="Y59" s="13">
        <f t="shared" si="89"/>
        <v>211</v>
      </c>
      <c r="Z59" s="56"/>
      <c r="AA59" s="115"/>
      <c r="AB59" s="38">
        <v>73.61</v>
      </c>
      <c r="AC59" s="19">
        <f t="shared" si="70"/>
        <v>26.39</v>
      </c>
      <c r="AD59" s="38"/>
      <c r="AE59" s="41"/>
      <c r="AF59" s="27">
        <f t="shared" si="76"/>
        <v>0</v>
      </c>
      <c r="AG59" s="44"/>
      <c r="AH59" s="5">
        <f t="shared" si="77"/>
        <v>0</v>
      </c>
      <c r="AI59" s="6">
        <f t="shared" si="78"/>
        <v>0</v>
      </c>
      <c r="AJ59" s="13">
        <f t="shared" si="79"/>
        <v>26.39</v>
      </c>
      <c r="AK59" s="44">
        <v>1</v>
      </c>
      <c r="AL59" s="122">
        <v>6</v>
      </c>
      <c r="AM59" s="50"/>
      <c r="AN59" s="19">
        <f t="shared" si="80"/>
        <v>100</v>
      </c>
      <c r="AO59" s="50"/>
      <c r="AP59" s="53"/>
      <c r="AQ59" s="27">
        <f t="shared" si="81"/>
        <v>0</v>
      </c>
      <c r="AR59" s="56"/>
      <c r="AS59" s="5">
        <f t="shared" si="82"/>
        <v>0</v>
      </c>
      <c r="AT59" s="6">
        <f t="shared" si="83"/>
        <v>0</v>
      </c>
      <c r="AU59" s="13">
        <f t="shared" si="84"/>
        <v>100</v>
      </c>
      <c r="AV59" s="56"/>
      <c r="AW59" s="119">
        <f>IF(AV59="",0,VLOOKUP(AV59,Pointage!W54:X60,2,FALSE)*AW$55)</f>
        <v>0</v>
      </c>
      <c r="AX59" s="14">
        <f t="shared" si="85"/>
        <v>6</v>
      </c>
      <c r="AY59" s="11"/>
    </row>
    <row r="60" spans="1:51" ht="15" thickBot="1" x14ac:dyDescent="0.35">
      <c r="A60" s="21"/>
      <c r="B60" s="22"/>
      <c r="C60" s="103">
        <f>AX60</f>
        <v>0</v>
      </c>
      <c r="D60" s="75"/>
      <c r="E60" s="91"/>
      <c r="F60" s="83"/>
      <c r="G60" s="20">
        <f t="shared" si="90"/>
        <v>100</v>
      </c>
      <c r="H60" s="38"/>
      <c r="I60" s="47"/>
      <c r="J60" s="27">
        <f t="shared" si="71"/>
        <v>102</v>
      </c>
      <c r="K60" s="44"/>
      <c r="L60" s="5">
        <f t="shared" si="72"/>
        <v>102</v>
      </c>
      <c r="M60" s="6">
        <f t="shared" si="73"/>
        <v>82</v>
      </c>
      <c r="N60" s="13">
        <f t="shared" si="74"/>
        <v>182</v>
      </c>
      <c r="O60" s="44"/>
      <c r="P60" s="98"/>
      <c r="Q60" s="50"/>
      <c r="R60" s="19">
        <f t="shared" si="69"/>
        <v>100</v>
      </c>
      <c r="S60" s="50"/>
      <c r="T60" s="53"/>
      <c r="U60" s="27">
        <f t="shared" si="75"/>
        <v>131</v>
      </c>
      <c r="V60" s="56"/>
      <c r="W60" s="5">
        <f t="shared" si="87"/>
        <v>131</v>
      </c>
      <c r="X60" s="6">
        <f t="shared" si="88"/>
        <v>111</v>
      </c>
      <c r="Y60" s="13">
        <f t="shared" si="89"/>
        <v>211</v>
      </c>
      <c r="Z60" s="56"/>
      <c r="AA60" s="115"/>
      <c r="AB60" s="38"/>
      <c r="AC60" s="19">
        <f t="shared" si="70"/>
        <v>100</v>
      </c>
      <c r="AD60" s="38"/>
      <c r="AE60" s="41"/>
      <c r="AF60" s="27">
        <f t="shared" si="76"/>
        <v>0</v>
      </c>
      <c r="AG60" s="44"/>
      <c r="AH60" s="5">
        <f t="shared" si="77"/>
        <v>0</v>
      </c>
      <c r="AI60" s="6">
        <f t="shared" si="78"/>
        <v>0</v>
      </c>
      <c r="AJ60" s="13">
        <f t="shared" si="79"/>
        <v>100</v>
      </c>
      <c r="AK60" s="44"/>
      <c r="AL60" s="122">
        <f>IF(AK60="",0,VLOOKUP(AK60,Pointage!A55:B61,2,FALSE)*AL$54)</f>
        <v>0</v>
      </c>
      <c r="AM60" s="50"/>
      <c r="AN60" s="19">
        <f t="shared" si="80"/>
        <v>100</v>
      </c>
      <c r="AO60" s="50"/>
      <c r="AP60" s="53"/>
      <c r="AQ60" s="27">
        <f t="shared" si="81"/>
        <v>0</v>
      </c>
      <c r="AR60" s="56"/>
      <c r="AS60" s="5">
        <f t="shared" si="82"/>
        <v>0</v>
      </c>
      <c r="AT60" s="6">
        <f t="shared" si="83"/>
        <v>0</v>
      </c>
      <c r="AU60" s="13">
        <f t="shared" si="84"/>
        <v>100</v>
      </c>
      <c r="AV60" s="56"/>
      <c r="AW60" s="119">
        <f>IF(AV60="",0,VLOOKUP(AV60,Pointage!W55:X61,2,FALSE)*AW$55)</f>
        <v>0</v>
      </c>
      <c r="AX60" s="14">
        <f t="shared" si="85"/>
        <v>0</v>
      </c>
      <c r="AY60" s="11"/>
    </row>
    <row r="61" spans="1:51" ht="15" thickBot="1" x14ac:dyDescent="0.35">
      <c r="A61" s="21"/>
      <c r="B61" s="22"/>
      <c r="C61" s="103">
        <f t="shared" si="86"/>
        <v>0</v>
      </c>
      <c r="D61" s="75"/>
      <c r="E61" s="91"/>
      <c r="F61" s="83"/>
      <c r="G61" s="20">
        <f t="shared" si="90"/>
        <v>100</v>
      </c>
      <c r="H61" s="38"/>
      <c r="I61" s="47"/>
      <c r="J61" s="27">
        <f t="shared" si="71"/>
        <v>102</v>
      </c>
      <c r="K61" s="44"/>
      <c r="L61" s="5">
        <f t="shared" si="72"/>
        <v>102</v>
      </c>
      <c r="M61" s="6">
        <f t="shared" si="73"/>
        <v>82</v>
      </c>
      <c r="N61" s="13">
        <f t="shared" si="74"/>
        <v>182</v>
      </c>
      <c r="O61" s="44"/>
      <c r="P61" s="98"/>
      <c r="Q61" s="50"/>
      <c r="R61" s="19">
        <f t="shared" si="69"/>
        <v>100</v>
      </c>
      <c r="S61" s="50"/>
      <c r="T61" s="53"/>
      <c r="U61" s="27">
        <f t="shared" si="75"/>
        <v>131</v>
      </c>
      <c r="V61" s="56"/>
      <c r="W61" s="5">
        <f t="shared" si="87"/>
        <v>131</v>
      </c>
      <c r="X61" s="6">
        <f t="shared" si="88"/>
        <v>111</v>
      </c>
      <c r="Y61" s="13">
        <f t="shared" si="89"/>
        <v>211</v>
      </c>
      <c r="Z61" s="56"/>
      <c r="AA61" s="115"/>
      <c r="AB61" s="38"/>
      <c r="AC61" s="19">
        <f t="shared" si="70"/>
        <v>100</v>
      </c>
      <c r="AD61" s="38"/>
      <c r="AE61" s="41"/>
      <c r="AF61" s="27">
        <f t="shared" si="76"/>
        <v>0</v>
      </c>
      <c r="AG61" s="44"/>
      <c r="AH61" s="5">
        <f t="shared" si="77"/>
        <v>0</v>
      </c>
      <c r="AI61" s="6">
        <f t="shared" si="78"/>
        <v>0</v>
      </c>
      <c r="AJ61" s="13">
        <f t="shared" si="79"/>
        <v>100</v>
      </c>
      <c r="AK61" s="44"/>
      <c r="AL61" s="122">
        <f>IF(AK61="",0,VLOOKUP(AK61,Pointage!A56:B62,2,FALSE)*AL$54)</f>
        <v>0</v>
      </c>
      <c r="AM61" s="50"/>
      <c r="AN61" s="19">
        <f t="shared" si="80"/>
        <v>100</v>
      </c>
      <c r="AO61" s="50"/>
      <c r="AP61" s="53"/>
      <c r="AQ61" s="27">
        <f t="shared" si="81"/>
        <v>0</v>
      </c>
      <c r="AR61" s="56"/>
      <c r="AS61" s="5">
        <f t="shared" si="82"/>
        <v>0</v>
      </c>
      <c r="AT61" s="6">
        <f t="shared" si="83"/>
        <v>0</v>
      </c>
      <c r="AU61" s="13">
        <f t="shared" si="84"/>
        <v>100</v>
      </c>
      <c r="AV61" s="56"/>
      <c r="AW61" s="119">
        <f>IF(AV61="",0,VLOOKUP(AV61,Pointage!W56:X62,2,FALSE)*AW$55)</f>
        <v>0</v>
      </c>
      <c r="AX61" s="14">
        <f t="shared" si="85"/>
        <v>0</v>
      </c>
      <c r="AY61" s="11"/>
    </row>
    <row r="62" spans="1:51" ht="15" thickBot="1" x14ac:dyDescent="0.35">
      <c r="A62" s="21"/>
      <c r="B62" s="22"/>
      <c r="C62" s="103">
        <f t="shared" si="86"/>
        <v>0</v>
      </c>
      <c r="D62" s="75"/>
      <c r="E62" s="91"/>
      <c r="F62" s="83"/>
      <c r="G62" s="20">
        <f t="shared" si="90"/>
        <v>100</v>
      </c>
      <c r="H62" s="38"/>
      <c r="I62" s="47"/>
      <c r="J62" s="27">
        <f t="shared" si="71"/>
        <v>102</v>
      </c>
      <c r="K62" s="44"/>
      <c r="L62" s="5">
        <f t="shared" si="72"/>
        <v>102</v>
      </c>
      <c r="M62" s="6">
        <f t="shared" si="73"/>
        <v>82</v>
      </c>
      <c r="N62" s="13">
        <f t="shared" si="74"/>
        <v>182</v>
      </c>
      <c r="O62" s="44"/>
      <c r="P62" s="98"/>
      <c r="Q62" s="50"/>
      <c r="R62" s="19">
        <f t="shared" si="69"/>
        <v>100</v>
      </c>
      <c r="S62" s="50"/>
      <c r="T62" s="53"/>
      <c r="U62" s="27">
        <f t="shared" si="75"/>
        <v>131</v>
      </c>
      <c r="V62" s="56"/>
      <c r="W62" s="5">
        <f t="shared" si="87"/>
        <v>131</v>
      </c>
      <c r="X62" s="6">
        <f t="shared" si="88"/>
        <v>111</v>
      </c>
      <c r="Y62" s="13">
        <f t="shared" si="89"/>
        <v>211</v>
      </c>
      <c r="Z62" s="56"/>
      <c r="AA62" s="115"/>
      <c r="AB62" s="38"/>
      <c r="AC62" s="19">
        <f t="shared" si="70"/>
        <v>100</v>
      </c>
      <c r="AD62" s="38"/>
      <c r="AE62" s="41"/>
      <c r="AF62" s="27">
        <f t="shared" si="76"/>
        <v>0</v>
      </c>
      <c r="AG62" s="44"/>
      <c r="AH62" s="5">
        <f t="shared" si="77"/>
        <v>0</v>
      </c>
      <c r="AI62" s="6">
        <f t="shared" si="78"/>
        <v>0</v>
      </c>
      <c r="AJ62" s="13">
        <f t="shared" si="79"/>
        <v>100</v>
      </c>
      <c r="AK62" s="44"/>
      <c r="AL62" s="122">
        <f>IF(AK62="",0,VLOOKUP(AK62,Pointage!A57:B63,2,FALSE)*AL$54)</f>
        <v>0</v>
      </c>
      <c r="AM62" s="50"/>
      <c r="AN62" s="19">
        <f t="shared" si="80"/>
        <v>100</v>
      </c>
      <c r="AO62" s="50"/>
      <c r="AP62" s="53"/>
      <c r="AQ62" s="27">
        <f t="shared" si="81"/>
        <v>0</v>
      </c>
      <c r="AR62" s="56"/>
      <c r="AS62" s="5">
        <f t="shared" si="82"/>
        <v>0</v>
      </c>
      <c r="AT62" s="6">
        <f t="shared" si="83"/>
        <v>0</v>
      </c>
      <c r="AU62" s="13">
        <f t="shared" si="84"/>
        <v>100</v>
      </c>
      <c r="AV62" s="56"/>
      <c r="AW62" s="119">
        <f>IF(AV62="",0,VLOOKUP(AV62,Pointage!W57:X63,2,FALSE)*AW$55)</f>
        <v>0</v>
      </c>
      <c r="AX62" s="14">
        <f t="shared" si="85"/>
        <v>0</v>
      </c>
      <c r="AY62" s="11"/>
    </row>
    <row r="63" spans="1:51" ht="15" thickBot="1" x14ac:dyDescent="0.35">
      <c r="A63" s="21"/>
      <c r="B63" s="22"/>
      <c r="C63" s="103">
        <f t="shared" si="86"/>
        <v>0</v>
      </c>
      <c r="D63" s="75"/>
      <c r="E63" s="91"/>
      <c r="F63" s="83"/>
      <c r="G63" s="20">
        <f t="shared" si="90"/>
        <v>100</v>
      </c>
      <c r="H63" s="38"/>
      <c r="I63" s="47"/>
      <c r="J63" s="27">
        <f t="shared" si="71"/>
        <v>102</v>
      </c>
      <c r="K63" s="44"/>
      <c r="L63" s="5">
        <f t="shared" si="72"/>
        <v>102</v>
      </c>
      <c r="M63" s="6">
        <f t="shared" si="73"/>
        <v>82</v>
      </c>
      <c r="N63" s="13">
        <f t="shared" si="74"/>
        <v>182</v>
      </c>
      <c r="O63" s="44"/>
      <c r="P63" s="98"/>
      <c r="Q63" s="50"/>
      <c r="R63" s="19">
        <f t="shared" si="69"/>
        <v>100</v>
      </c>
      <c r="S63" s="50"/>
      <c r="T63" s="53"/>
      <c r="U63" s="27">
        <f t="shared" si="75"/>
        <v>131</v>
      </c>
      <c r="V63" s="56"/>
      <c r="W63" s="5">
        <f t="shared" si="87"/>
        <v>131</v>
      </c>
      <c r="X63" s="6">
        <f t="shared" si="88"/>
        <v>111</v>
      </c>
      <c r="Y63" s="13">
        <f t="shared" si="89"/>
        <v>211</v>
      </c>
      <c r="Z63" s="56"/>
      <c r="AA63" s="115"/>
      <c r="AB63" s="38"/>
      <c r="AC63" s="19">
        <f t="shared" si="70"/>
        <v>100</v>
      </c>
      <c r="AD63" s="38"/>
      <c r="AE63" s="41"/>
      <c r="AF63" s="27">
        <f t="shared" si="76"/>
        <v>0</v>
      </c>
      <c r="AG63" s="44"/>
      <c r="AH63" s="5">
        <f t="shared" si="77"/>
        <v>0</v>
      </c>
      <c r="AI63" s="6">
        <f t="shared" si="78"/>
        <v>0</v>
      </c>
      <c r="AJ63" s="13">
        <f t="shared" si="79"/>
        <v>100</v>
      </c>
      <c r="AK63" s="44"/>
      <c r="AL63" s="122">
        <f>IF(AK63="",0,VLOOKUP(AK63,Pointage!A58:B64,2,FALSE)*AL$54)</f>
        <v>0</v>
      </c>
      <c r="AM63" s="50"/>
      <c r="AN63" s="19">
        <f t="shared" si="80"/>
        <v>100</v>
      </c>
      <c r="AO63" s="50"/>
      <c r="AP63" s="53"/>
      <c r="AQ63" s="27">
        <f t="shared" si="81"/>
        <v>0</v>
      </c>
      <c r="AR63" s="56"/>
      <c r="AS63" s="5">
        <f t="shared" si="82"/>
        <v>0</v>
      </c>
      <c r="AT63" s="6">
        <f t="shared" si="83"/>
        <v>0</v>
      </c>
      <c r="AU63" s="13">
        <f t="shared" si="84"/>
        <v>100</v>
      </c>
      <c r="AV63" s="56"/>
      <c r="AW63" s="119">
        <f>IF(AV63="",0,VLOOKUP(AV63,Pointage!W58:X64,2,FALSE)*AW$55)</f>
        <v>0</v>
      </c>
      <c r="AX63" s="14">
        <f t="shared" si="85"/>
        <v>0</v>
      </c>
      <c r="AY63" s="11"/>
    </row>
    <row r="64" spans="1:51" ht="15" thickBot="1" x14ac:dyDescent="0.35">
      <c r="A64" s="21"/>
      <c r="B64" s="22"/>
      <c r="C64" s="103">
        <f t="shared" si="86"/>
        <v>0</v>
      </c>
      <c r="D64" s="75"/>
      <c r="E64" s="91"/>
      <c r="F64" s="83"/>
      <c r="G64" s="20">
        <f t="shared" si="90"/>
        <v>100</v>
      </c>
      <c r="H64" s="38"/>
      <c r="I64" s="47"/>
      <c r="J64" s="27">
        <f t="shared" si="71"/>
        <v>102</v>
      </c>
      <c r="K64" s="44"/>
      <c r="L64" s="5">
        <f t="shared" si="72"/>
        <v>102</v>
      </c>
      <c r="M64" s="6">
        <f t="shared" si="73"/>
        <v>82</v>
      </c>
      <c r="N64" s="13">
        <f t="shared" si="74"/>
        <v>182</v>
      </c>
      <c r="O64" s="44"/>
      <c r="P64" s="98"/>
      <c r="Q64" s="50"/>
      <c r="R64" s="19">
        <f t="shared" si="69"/>
        <v>100</v>
      </c>
      <c r="S64" s="50"/>
      <c r="T64" s="53"/>
      <c r="U64" s="27">
        <f t="shared" si="75"/>
        <v>131</v>
      </c>
      <c r="V64" s="56"/>
      <c r="W64" s="5">
        <f t="shared" si="87"/>
        <v>131</v>
      </c>
      <c r="X64" s="6">
        <f t="shared" si="88"/>
        <v>111</v>
      </c>
      <c r="Y64" s="13">
        <f t="shared" si="89"/>
        <v>211</v>
      </c>
      <c r="Z64" s="56"/>
      <c r="AA64" s="115"/>
      <c r="AB64" s="38"/>
      <c r="AC64" s="19">
        <f t="shared" si="70"/>
        <v>100</v>
      </c>
      <c r="AD64" s="38"/>
      <c r="AE64" s="41"/>
      <c r="AF64" s="27">
        <f t="shared" si="76"/>
        <v>0</v>
      </c>
      <c r="AG64" s="44"/>
      <c r="AH64" s="5">
        <f t="shared" si="77"/>
        <v>0</v>
      </c>
      <c r="AI64" s="6">
        <f t="shared" si="78"/>
        <v>0</v>
      </c>
      <c r="AJ64" s="13">
        <f t="shared" si="79"/>
        <v>100</v>
      </c>
      <c r="AK64" s="44"/>
      <c r="AL64" s="122">
        <f>IF(AK64="",0,VLOOKUP(AK64,Pointage!A59:B65,2,FALSE)*AL$54)</f>
        <v>0</v>
      </c>
      <c r="AM64" s="50"/>
      <c r="AN64" s="19">
        <f t="shared" si="80"/>
        <v>100</v>
      </c>
      <c r="AO64" s="50"/>
      <c r="AP64" s="53"/>
      <c r="AQ64" s="27">
        <f t="shared" si="81"/>
        <v>0</v>
      </c>
      <c r="AR64" s="56"/>
      <c r="AS64" s="5">
        <f t="shared" si="82"/>
        <v>0</v>
      </c>
      <c r="AT64" s="6">
        <f t="shared" si="83"/>
        <v>0</v>
      </c>
      <c r="AU64" s="13">
        <f t="shared" si="84"/>
        <v>100</v>
      </c>
      <c r="AV64" s="56"/>
      <c r="AW64" s="119">
        <f>IF(AV64="",0,VLOOKUP(AV64,Pointage!W59:X65,2,FALSE)*AW$55)</f>
        <v>0</v>
      </c>
      <c r="AX64" s="14">
        <f t="shared" si="85"/>
        <v>0</v>
      </c>
      <c r="AY64" s="11"/>
    </row>
    <row r="65" spans="1:51" ht="15" thickBot="1" x14ac:dyDescent="0.35">
      <c r="A65" s="21"/>
      <c r="B65" s="22"/>
      <c r="C65" s="103">
        <f t="shared" si="86"/>
        <v>0</v>
      </c>
      <c r="D65" s="75"/>
      <c r="E65" s="91"/>
      <c r="F65" s="83"/>
      <c r="G65" s="20">
        <f t="shared" si="90"/>
        <v>100</v>
      </c>
      <c r="H65" s="38"/>
      <c r="I65" s="47"/>
      <c r="J65" s="27">
        <f t="shared" si="71"/>
        <v>102</v>
      </c>
      <c r="K65" s="44"/>
      <c r="L65" s="5">
        <f t="shared" si="72"/>
        <v>102</v>
      </c>
      <c r="M65" s="6">
        <f t="shared" si="73"/>
        <v>82</v>
      </c>
      <c r="N65" s="13">
        <f t="shared" si="74"/>
        <v>182</v>
      </c>
      <c r="O65" s="44"/>
      <c r="P65" s="98"/>
      <c r="Q65" s="50"/>
      <c r="R65" s="19">
        <f t="shared" si="69"/>
        <v>100</v>
      </c>
      <c r="S65" s="50"/>
      <c r="T65" s="53"/>
      <c r="U65" s="27">
        <f t="shared" si="75"/>
        <v>131</v>
      </c>
      <c r="V65" s="56"/>
      <c r="W65" s="5">
        <f t="shared" si="87"/>
        <v>131</v>
      </c>
      <c r="X65" s="6">
        <f t="shared" si="88"/>
        <v>111</v>
      </c>
      <c r="Y65" s="13">
        <f t="shared" si="89"/>
        <v>211</v>
      </c>
      <c r="Z65" s="56"/>
      <c r="AA65" s="115"/>
      <c r="AB65" s="38"/>
      <c r="AC65" s="19">
        <f t="shared" si="70"/>
        <v>100</v>
      </c>
      <c r="AD65" s="38"/>
      <c r="AE65" s="41"/>
      <c r="AF65" s="27">
        <f t="shared" si="76"/>
        <v>0</v>
      </c>
      <c r="AG65" s="44"/>
      <c r="AH65" s="5">
        <f t="shared" si="77"/>
        <v>0</v>
      </c>
      <c r="AI65" s="6">
        <f t="shared" si="78"/>
        <v>0</v>
      </c>
      <c r="AJ65" s="13">
        <f t="shared" si="79"/>
        <v>100</v>
      </c>
      <c r="AK65" s="44"/>
      <c r="AL65" s="122">
        <f>IF(AK65="",0,VLOOKUP(AK65,Pointage!A60:B66,2,FALSE)*AL$54)</f>
        <v>0</v>
      </c>
      <c r="AM65" s="50"/>
      <c r="AN65" s="19">
        <f t="shared" si="80"/>
        <v>100</v>
      </c>
      <c r="AO65" s="50"/>
      <c r="AP65" s="53"/>
      <c r="AQ65" s="27">
        <f t="shared" si="81"/>
        <v>0</v>
      </c>
      <c r="AR65" s="56"/>
      <c r="AS65" s="5">
        <f t="shared" si="82"/>
        <v>0</v>
      </c>
      <c r="AT65" s="6">
        <f t="shared" si="83"/>
        <v>0</v>
      </c>
      <c r="AU65" s="13">
        <f t="shared" si="84"/>
        <v>100</v>
      </c>
      <c r="AV65" s="56"/>
      <c r="AW65" s="119">
        <f>IF(AV65="",0,VLOOKUP(AV65,Pointage!W60:X66,2,FALSE)*AW$55)</f>
        <v>0</v>
      </c>
      <c r="AX65" s="14">
        <f t="shared" si="85"/>
        <v>0</v>
      </c>
      <c r="AY65" s="11"/>
    </row>
    <row r="66" spans="1:51" ht="15" thickBot="1" x14ac:dyDescent="0.35">
      <c r="A66" s="21"/>
      <c r="B66" s="22"/>
      <c r="C66" s="103">
        <f t="shared" si="86"/>
        <v>0</v>
      </c>
      <c r="D66" s="75"/>
      <c r="E66" s="91"/>
      <c r="F66" s="83"/>
      <c r="G66" s="20">
        <f t="shared" si="90"/>
        <v>100</v>
      </c>
      <c r="H66" s="38"/>
      <c r="I66" s="47"/>
      <c r="J66" s="27">
        <f t="shared" si="71"/>
        <v>102</v>
      </c>
      <c r="K66" s="44"/>
      <c r="L66" s="5">
        <f t="shared" si="72"/>
        <v>102</v>
      </c>
      <c r="M66" s="6">
        <f t="shared" si="73"/>
        <v>82</v>
      </c>
      <c r="N66" s="13">
        <f t="shared" si="74"/>
        <v>182</v>
      </c>
      <c r="O66" s="44"/>
      <c r="P66" s="98"/>
      <c r="Q66" s="50"/>
      <c r="R66" s="19">
        <f t="shared" si="69"/>
        <v>100</v>
      </c>
      <c r="S66" s="50"/>
      <c r="T66" s="53"/>
      <c r="U66" s="27">
        <f t="shared" si="75"/>
        <v>131</v>
      </c>
      <c r="V66" s="56"/>
      <c r="W66" s="5">
        <f t="shared" si="87"/>
        <v>131</v>
      </c>
      <c r="X66" s="6">
        <f t="shared" si="88"/>
        <v>111</v>
      </c>
      <c r="Y66" s="13">
        <f t="shared" si="89"/>
        <v>211</v>
      </c>
      <c r="Z66" s="56"/>
      <c r="AA66" s="115"/>
      <c r="AB66" s="38"/>
      <c r="AC66" s="19">
        <f t="shared" si="70"/>
        <v>100</v>
      </c>
      <c r="AD66" s="38"/>
      <c r="AE66" s="41"/>
      <c r="AF66" s="27">
        <f t="shared" si="76"/>
        <v>0</v>
      </c>
      <c r="AG66" s="44"/>
      <c r="AH66" s="5">
        <f t="shared" si="77"/>
        <v>0</v>
      </c>
      <c r="AI66" s="6">
        <f t="shared" si="78"/>
        <v>0</v>
      </c>
      <c r="AJ66" s="13">
        <f t="shared" si="79"/>
        <v>100</v>
      </c>
      <c r="AK66" s="44"/>
      <c r="AL66" s="122">
        <f>IF(AK66="",0,VLOOKUP(AK66,Pointage!A61:B67,2,FALSE)*AL$54)</f>
        <v>0</v>
      </c>
      <c r="AM66" s="50"/>
      <c r="AN66" s="19">
        <f t="shared" si="80"/>
        <v>100</v>
      </c>
      <c r="AO66" s="50"/>
      <c r="AP66" s="53"/>
      <c r="AQ66" s="27">
        <f t="shared" si="81"/>
        <v>0</v>
      </c>
      <c r="AR66" s="56"/>
      <c r="AS66" s="5">
        <f t="shared" si="82"/>
        <v>0</v>
      </c>
      <c r="AT66" s="6">
        <f t="shared" si="83"/>
        <v>0</v>
      </c>
      <c r="AU66" s="13">
        <f t="shared" si="84"/>
        <v>100</v>
      </c>
      <c r="AV66" s="56"/>
      <c r="AW66" s="119">
        <f>IF(AV66="",0,VLOOKUP(AV66,Pointage!W61:X67,2,FALSE)*AW$55)</f>
        <v>0</v>
      </c>
      <c r="AX66" s="14">
        <f t="shared" si="85"/>
        <v>0</v>
      </c>
      <c r="AY66" s="11"/>
    </row>
    <row r="67" spans="1:51" ht="15" thickBot="1" x14ac:dyDescent="0.35">
      <c r="A67" s="21"/>
      <c r="B67" s="22"/>
      <c r="C67" s="103">
        <f t="shared" si="86"/>
        <v>0</v>
      </c>
      <c r="D67" s="75"/>
      <c r="E67" s="91"/>
      <c r="F67" s="83"/>
      <c r="G67" s="20">
        <f t="shared" si="90"/>
        <v>100</v>
      </c>
      <c r="H67" s="38"/>
      <c r="I67" s="47"/>
      <c r="J67" s="27">
        <f t="shared" si="71"/>
        <v>102</v>
      </c>
      <c r="K67" s="44"/>
      <c r="L67" s="5">
        <f t="shared" si="72"/>
        <v>102</v>
      </c>
      <c r="M67" s="6">
        <f t="shared" si="73"/>
        <v>82</v>
      </c>
      <c r="N67" s="13">
        <f t="shared" si="74"/>
        <v>182</v>
      </c>
      <c r="O67" s="44"/>
      <c r="P67" s="98"/>
      <c r="Q67" s="50"/>
      <c r="R67" s="19">
        <f t="shared" si="69"/>
        <v>100</v>
      </c>
      <c r="S67" s="50"/>
      <c r="T67" s="53"/>
      <c r="U67" s="27">
        <f t="shared" si="75"/>
        <v>131</v>
      </c>
      <c r="V67" s="56"/>
      <c r="W67" s="5">
        <f t="shared" si="87"/>
        <v>131</v>
      </c>
      <c r="X67" s="6">
        <f t="shared" si="88"/>
        <v>111</v>
      </c>
      <c r="Y67" s="13">
        <f t="shared" si="89"/>
        <v>211</v>
      </c>
      <c r="Z67" s="56"/>
      <c r="AA67" s="115"/>
      <c r="AB67" s="38"/>
      <c r="AC67" s="19">
        <f t="shared" si="70"/>
        <v>100</v>
      </c>
      <c r="AD67" s="38"/>
      <c r="AE67" s="41"/>
      <c r="AF67" s="27">
        <f t="shared" si="76"/>
        <v>0</v>
      </c>
      <c r="AG67" s="44"/>
      <c r="AH67" s="5">
        <f t="shared" si="77"/>
        <v>0</v>
      </c>
      <c r="AI67" s="6">
        <f t="shared" si="78"/>
        <v>0</v>
      </c>
      <c r="AJ67" s="13">
        <f t="shared" si="79"/>
        <v>100</v>
      </c>
      <c r="AK67" s="44"/>
      <c r="AL67" s="122">
        <f>IF(AK67="",0,VLOOKUP(AK67,Pointage!A62:B68,2,FALSE)*AL$54)</f>
        <v>0</v>
      </c>
      <c r="AM67" s="50"/>
      <c r="AN67" s="19">
        <f t="shared" si="80"/>
        <v>100</v>
      </c>
      <c r="AO67" s="50"/>
      <c r="AP67" s="53"/>
      <c r="AQ67" s="27">
        <f t="shared" si="81"/>
        <v>0</v>
      </c>
      <c r="AR67" s="56"/>
      <c r="AS67" s="5">
        <f t="shared" si="82"/>
        <v>0</v>
      </c>
      <c r="AT67" s="6">
        <f t="shared" si="83"/>
        <v>0</v>
      </c>
      <c r="AU67" s="13">
        <f t="shared" si="84"/>
        <v>100</v>
      </c>
      <c r="AV67" s="56"/>
      <c r="AW67" s="119">
        <f>IF(AV67="",0,VLOOKUP(AV67,Pointage!W62:X68,2,FALSE)*AW$55)</f>
        <v>0</v>
      </c>
      <c r="AX67" s="14">
        <f t="shared" si="85"/>
        <v>0</v>
      </c>
      <c r="AY67" s="11"/>
    </row>
    <row r="68" spans="1:51" ht="15" thickBot="1" x14ac:dyDescent="0.35">
      <c r="A68" s="21"/>
      <c r="B68" s="22"/>
      <c r="C68" s="103">
        <f t="shared" si="86"/>
        <v>0</v>
      </c>
      <c r="D68" s="75"/>
      <c r="E68" s="91"/>
      <c r="F68" s="83"/>
      <c r="G68" s="20">
        <f t="shared" si="90"/>
        <v>100</v>
      </c>
      <c r="H68" s="38"/>
      <c r="I68" s="47"/>
      <c r="J68" s="27">
        <f t="shared" si="71"/>
        <v>102</v>
      </c>
      <c r="K68" s="44"/>
      <c r="L68" s="5">
        <f t="shared" si="72"/>
        <v>102</v>
      </c>
      <c r="M68" s="6">
        <f t="shared" si="73"/>
        <v>82</v>
      </c>
      <c r="N68" s="13">
        <f t="shared" si="74"/>
        <v>182</v>
      </c>
      <c r="O68" s="44"/>
      <c r="P68" s="98"/>
      <c r="Q68" s="50"/>
      <c r="R68" s="19">
        <f t="shared" si="69"/>
        <v>100</v>
      </c>
      <c r="S68" s="50"/>
      <c r="T68" s="53"/>
      <c r="U68" s="27">
        <f t="shared" si="75"/>
        <v>131</v>
      </c>
      <c r="V68" s="56"/>
      <c r="W68" s="5">
        <f t="shared" si="87"/>
        <v>131</v>
      </c>
      <c r="X68" s="6">
        <f t="shared" si="88"/>
        <v>111</v>
      </c>
      <c r="Y68" s="13">
        <f t="shared" si="89"/>
        <v>211</v>
      </c>
      <c r="Z68" s="56"/>
      <c r="AA68" s="115"/>
      <c r="AB68" s="38"/>
      <c r="AC68" s="19">
        <f t="shared" si="70"/>
        <v>100</v>
      </c>
      <c r="AD68" s="38"/>
      <c r="AE68" s="41"/>
      <c r="AF68" s="27">
        <f t="shared" si="76"/>
        <v>0</v>
      </c>
      <c r="AG68" s="44"/>
      <c r="AH68" s="5">
        <f t="shared" si="77"/>
        <v>0</v>
      </c>
      <c r="AI68" s="6">
        <f t="shared" si="78"/>
        <v>0</v>
      </c>
      <c r="AJ68" s="13">
        <f t="shared" si="79"/>
        <v>100</v>
      </c>
      <c r="AK68" s="44"/>
      <c r="AL68" s="122">
        <f>IF(AK68="",0,VLOOKUP(AK68,Pointage!A63:B69,2,FALSE)*AL$54)</f>
        <v>0</v>
      </c>
      <c r="AM68" s="50"/>
      <c r="AN68" s="19">
        <f t="shared" si="80"/>
        <v>100</v>
      </c>
      <c r="AO68" s="50"/>
      <c r="AP68" s="53"/>
      <c r="AQ68" s="27">
        <f t="shared" si="81"/>
        <v>0</v>
      </c>
      <c r="AR68" s="56"/>
      <c r="AS68" s="5">
        <f t="shared" si="82"/>
        <v>0</v>
      </c>
      <c r="AT68" s="6">
        <f t="shared" si="83"/>
        <v>0</v>
      </c>
      <c r="AU68" s="13">
        <f t="shared" si="84"/>
        <v>100</v>
      </c>
      <c r="AV68" s="56"/>
      <c r="AW68" s="119">
        <f>IF(AV68="",0,VLOOKUP(AV68,Pointage!W63:X69,2,FALSE)*AW$55)</f>
        <v>0</v>
      </c>
      <c r="AX68" s="14">
        <f t="shared" si="85"/>
        <v>0</v>
      </c>
      <c r="AY68" s="11"/>
    </row>
    <row r="69" spans="1:51" ht="15" thickBot="1" x14ac:dyDescent="0.35">
      <c r="A69" s="21"/>
      <c r="B69" s="22"/>
      <c r="C69" s="103">
        <f t="shared" si="86"/>
        <v>0</v>
      </c>
      <c r="D69" s="75"/>
      <c r="E69" s="91"/>
      <c r="F69" s="83"/>
      <c r="G69" s="20">
        <f t="shared" si="90"/>
        <v>100</v>
      </c>
      <c r="H69" s="38"/>
      <c r="I69" s="47"/>
      <c r="J69" s="27">
        <f t="shared" si="71"/>
        <v>102</v>
      </c>
      <c r="K69" s="44"/>
      <c r="L69" s="5">
        <f t="shared" si="72"/>
        <v>102</v>
      </c>
      <c r="M69" s="6">
        <f t="shared" si="73"/>
        <v>82</v>
      </c>
      <c r="N69" s="13">
        <f t="shared" si="74"/>
        <v>182</v>
      </c>
      <c r="O69" s="44"/>
      <c r="P69" s="98"/>
      <c r="Q69" s="50"/>
      <c r="R69" s="19">
        <f t="shared" si="69"/>
        <v>100</v>
      </c>
      <c r="S69" s="50"/>
      <c r="T69" s="53"/>
      <c r="U69" s="27">
        <f t="shared" si="75"/>
        <v>131</v>
      </c>
      <c r="V69" s="56"/>
      <c r="W69" s="5">
        <f t="shared" si="87"/>
        <v>131</v>
      </c>
      <c r="X69" s="6">
        <f t="shared" si="88"/>
        <v>111</v>
      </c>
      <c r="Y69" s="13">
        <f t="shared" si="89"/>
        <v>211</v>
      </c>
      <c r="Z69" s="56"/>
      <c r="AA69" s="115"/>
      <c r="AB69" s="38"/>
      <c r="AC69" s="19">
        <f t="shared" si="70"/>
        <v>100</v>
      </c>
      <c r="AD69" s="38"/>
      <c r="AE69" s="41"/>
      <c r="AF69" s="27">
        <f t="shared" si="76"/>
        <v>0</v>
      </c>
      <c r="AG69" s="44"/>
      <c r="AH69" s="5">
        <f t="shared" si="77"/>
        <v>0</v>
      </c>
      <c r="AI69" s="6">
        <f t="shared" si="78"/>
        <v>0</v>
      </c>
      <c r="AJ69" s="13">
        <f t="shared" si="79"/>
        <v>100</v>
      </c>
      <c r="AK69" s="44"/>
      <c r="AL69" s="122">
        <f>IF(AK69="",0,VLOOKUP(AK69,Pointage!A64:B70,2,FALSE)*AL$54)</f>
        <v>0</v>
      </c>
      <c r="AM69" s="50"/>
      <c r="AN69" s="19">
        <f t="shared" si="80"/>
        <v>100</v>
      </c>
      <c r="AO69" s="50"/>
      <c r="AP69" s="53"/>
      <c r="AQ69" s="27">
        <f t="shared" si="81"/>
        <v>0</v>
      </c>
      <c r="AR69" s="56"/>
      <c r="AS69" s="5">
        <f t="shared" si="82"/>
        <v>0</v>
      </c>
      <c r="AT69" s="6">
        <f t="shared" si="83"/>
        <v>0</v>
      </c>
      <c r="AU69" s="13">
        <f t="shared" si="84"/>
        <v>100</v>
      </c>
      <c r="AV69" s="56"/>
      <c r="AW69" s="119">
        <f>IF(AV69="",0,VLOOKUP(AV69,Pointage!W64:X70,2,FALSE)*AW$55)</f>
        <v>0</v>
      </c>
      <c r="AX69" s="14">
        <f t="shared" si="85"/>
        <v>0</v>
      </c>
      <c r="AY69" s="11"/>
    </row>
    <row r="70" spans="1:51" ht="15" thickBot="1" x14ac:dyDescent="0.35">
      <c r="A70" s="21"/>
      <c r="B70" s="22"/>
      <c r="C70" s="103">
        <f t="shared" si="86"/>
        <v>0</v>
      </c>
      <c r="D70" s="75"/>
      <c r="E70" s="91"/>
      <c r="F70" s="83"/>
      <c r="G70" s="20">
        <f t="shared" si="90"/>
        <v>100</v>
      </c>
      <c r="H70" s="38"/>
      <c r="I70" s="47"/>
      <c r="J70" s="27">
        <f t="shared" si="71"/>
        <v>102</v>
      </c>
      <c r="K70" s="44"/>
      <c r="L70" s="5">
        <f t="shared" si="72"/>
        <v>102</v>
      </c>
      <c r="M70" s="6">
        <f t="shared" si="73"/>
        <v>82</v>
      </c>
      <c r="N70" s="13">
        <f t="shared" si="74"/>
        <v>182</v>
      </c>
      <c r="O70" s="44"/>
      <c r="P70" s="98"/>
      <c r="Q70" s="50"/>
      <c r="R70" s="19">
        <f t="shared" si="69"/>
        <v>100</v>
      </c>
      <c r="S70" s="50"/>
      <c r="T70" s="53"/>
      <c r="U70" s="27">
        <f t="shared" si="75"/>
        <v>131</v>
      </c>
      <c r="V70" s="56"/>
      <c r="W70" s="5">
        <f t="shared" si="87"/>
        <v>131</v>
      </c>
      <c r="X70" s="6">
        <f t="shared" si="88"/>
        <v>111</v>
      </c>
      <c r="Y70" s="13">
        <f t="shared" si="89"/>
        <v>211</v>
      </c>
      <c r="Z70" s="56"/>
      <c r="AA70" s="115"/>
      <c r="AB70" s="38"/>
      <c r="AC70" s="19">
        <f t="shared" si="70"/>
        <v>100</v>
      </c>
      <c r="AD70" s="38"/>
      <c r="AE70" s="41"/>
      <c r="AF70" s="27">
        <f t="shared" si="76"/>
        <v>0</v>
      </c>
      <c r="AG70" s="44"/>
      <c r="AH70" s="5">
        <f t="shared" si="77"/>
        <v>0</v>
      </c>
      <c r="AI70" s="6">
        <f t="shared" si="78"/>
        <v>0</v>
      </c>
      <c r="AJ70" s="13">
        <f t="shared" si="79"/>
        <v>100</v>
      </c>
      <c r="AK70" s="44"/>
      <c r="AL70" s="122">
        <f>IF(AK70="",0,VLOOKUP(AK70,Pointage!A65:B71,2,FALSE)*AL$54)</f>
        <v>0</v>
      </c>
      <c r="AM70" s="50"/>
      <c r="AN70" s="19">
        <f t="shared" si="80"/>
        <v>100</v>
      </c>
      <c r="AO70" s="50"/>
      <c r="AP70" s="53"/>
      <c r="AQ70" s="27">
        <f t="shared" si="81"/>
        <v>0</v>
      </c>
      <c r="AR70" s="56"/>
      <c r="AS70" s="5">
        <f t="shared" si="82"/>
        <v>0</v>
      </c>
      <c r="AT70" s="6">
        <f t="shared" si="83"/>
        <v>0</v>
      </c>
      <c r="AU70" s="13">
        <f t="shared" si="84"/>
        <v>100</v>
      </c>
      <c r="AV70" s="56"/>
      <c r="AW70" s="119">
        <f>IF(AV70="",0,VLOOKUP(AV70,Pointage!W65:X71,2,FALSE)*AW$55)</f>
        <v>0</v>
      </c>
      <c r="AX70" s="14">
        <f t="shared" si="85"/>
        <v>0</v>
      </c>
      <c r="AY70" s="11"/>
    </row>
    <row r="71" spans="1:51" ht="15" thickBot="1" x14ac:dyDescent="0.35">
      <c r="A71" s="21"/>
      <c r="B71" s="22"/>
      <c r="C71" s="103">
        <f t="shared" si="86"/>
        <v>0</v>
      </c>
      <c r="D71" s="75"/>
      <c r="E71" s="91"/>
      <c r="F71" s="83"/>
      <c r="G71" s="20">
        <f t="shared" si="90"/>
        <v>100</v>
      </c>
      <c r="H71" s="38"/>
      <c r="I71" s="47"/>
      <c r="J71" s="27">
        <f t="shared" si="71"/>
        <v>102</v>
      </c>
      <c r="K71" s="44"/>
      <c r="L71" s="5">
        <f t="shared" si="72"/>
        <v>102</v>
      </c>
      <c r="M71" s="6">
        <f t="shared" si="73"/>
        <v>82</v>
      </c>
      <c r="N71" s="13">
        <f t="shared" si="74"/>
        <v>182</v>
      </c>
      <c r="O71" s="44"/>
      <c r="P71" s="98"/>
      <c r="Q71" s="50"/>
      <c r="R71" s="19">
        <f t="shared" si="69"/>
        <v>100</v>
      </c>
      <c r="S71" s="50"/>
      <c r="T71" s="53"/>
      <c r="U71" s="27">
        <f t="shared" si="75"/>
        <v>131</v>
      </c>
      <c r="V71" s="56"/>
      <c r="W71" s="5">
        <f t="shared" si="87"/>
        <v>131</v>
      </c>
      <c r="X71" s="6">
        <f t="shared" si="88"/>
        <v>111</v>
      </c>
      <c r="Y71" s="13">
        <f t="shared" si="89"/>
        <v>211</v>
      </c>
      <c r="Z71" s="56"/>
      <c r="AA71" s="115"/>
      <c r="AB71" s="38"/>
      <c r="AC71" s="19">
        <f t="shared" si="70"/>
        <v>100</v>
      </c>
      <c r="AD71" s="38"/>
      <c r="AE71" s="41"/>
      <c r="AF71" s="27">
        <f t="shared" si="76"/>
        <v>0</v>
      </c>
      <c r="AG71" s="44"/>
      <c r="AH71" s="5">
        <f t="shared" si="77"/>
        <v>0</v>
      </c>
      <c r="AI71" s="6">
        <f t="shared" si="78"/>
        <v>0</v>
      </c>
      <c r="AJ71" s="13">
        <f t="shared" si="79"/>
        <v>100</v>
      </c>
      <c r="AK71" s="44"/>
      <c r="AL71" s="122">
        <f>IF(AK71="",0,VLOOKUP(AK71,Pointage!A66:B72,2,FALSE)*AL$54)</f>
        <v>0</v>
      </c>
      <c r="AM71" s="50"/>
      <c r="AN71" s="19">
        <f t="shared" si="80"/>
        <v>100</v>
      </c>
      <c r="AO71" s="50"/>
      <c r="AP71" s="53"/>
      <c r="AQ71" s="27">
        <f t="shared" si="81"/>
        <v>0</v>
      </c>
      <c r="AR71" s="56"/>
      <c r="AS71" s="5">
        <f t="shared" si="82"/>
        <v>0</v>
      </c>
      <c r="AT71" s="6">
        <f t="shared" si="83"/>
        <v>0</v>
      </c>
      <c r="AU71" s="13">
        <f t="shared" si="84"/>
        <v>100</v>
      </c>
      <c r="AV71" s="56"/>
      <c r="AW71" s="119">
        <f>IF(AV71="",0,VLOOKUP(AV71,Pointage!W66:X72,2,FALSE)*AW$55)</f>
        <v>0</v>
      </c>
      <c r="AX71" s="14">
        <f t="shared" si="85"/>
        <v>0</v>
      </c>
      <c r="AY71" s="11"/>
    </row>
    <row r="72" spans="1:51" ht="15" thickBot="1" x14ac:dyDescent="0.35">
      <c r="A72" s="23"/>
      <c r="B72" s="24"/>
      <c r="C72" s="112">
        <f t="shared" si="86"/>
        <v>0</v>
      </c>
      <c r="D72" s="76"/>
      <c r="E72" s="92"/>
      <c r="F72" s="84"/>
      <c r="G72" s="113">
        <f t="shared" si="90"/>
        <v>100</v>
      </c>
      <c r="H72" s="39"/>
      <c r="I72" s="48"/>
      <c r="J72" s="25">
        <f t="shared" si="71"/>
        <v>102</v>
      </c>
      <c r="K72" s="45"/>
      <c r="L72" s="7">
        <f t="shared" si="72"/>
        <v>102</v>
      </c>
      <c r="M72" s="8">
        <f t="shared" si="73"/>
        <v>82</v>
      </c>
      <c r="N72" s="17">
        <f t="shared" si="74"/>
        <v>182</v>
      </c>
      <c r="O72" s="45"/>
      <c r="P72" s="99"/>
      <c r="Q72" s="51"/>
      <c r="R72" s="114">
        <f t="shared" si="69"/>
        <v>100</v>
      </c>
      <c r="S72" s="51"/>
      <c r="T72" s="54"/>
      <c r="U72" s="25">
        <f t="shared" si="75"/>
        <v>131</v>
      </c>
      <c r="V72" s="57"/>
      <c r="W72" s="7">
        <f t="shared" si="87"/>
        <v>131</v>
      </c>
      <c r="X72" s="8">
        <f t="shared" si="88"/>
        <v>111</v>
      </c>
      <c r="Y72" s="17">
        <f t="shared" si="89"/>
        <v>211</v>
      </c>
      <c r="Z72" s="57"/>
      <c r="AA72" s="116"/>
      <c r="AB72" s="39"/>
      <c r="AC72" s="114">
        <f t="shared" si="70"/>
        <v>100</v>
      </c>
      <c r="AD72" s="39"/>
      <c r="AE72" s="42"/>
      <c r="AF72" s="25">
        <f t="shared" si="76"/>
        <v>0</v>
      </c>
      <c r="AG72" s="45"/>
      <c r="AH72" s="7">
        <f t="shared" si="77"/>
        <v>0</v>
      </c>
      <c r="AI72" s="8">
        <f t="shared" si="78"/>
        <v>0</v>
      </c>
      <c r="AJ72" s="17">
        <f t="shared" si="79"/>
        <v>100</v>
      </c>
      <c r="AK72" s="45"/>
      <c r="AL72" s="127">
        <f>IF(AK72="",0,VLOOKUP(AK72,Pointage!A67:B73,2,FALSE)*AL$54)</f>
        <v>0</v>
      </c>
      <c r="AM72" s="51"/>
      <c r="AN72" s="114">
        <f t="shared" si="80"/>
        <v>100</v>
      </c>
      <c r="AO72" s="51"/>
      <c r="AP72" s="54"/>
      <c r="AQ72" s="25">
        <f t="shared" si="81"/>
        <v>0</v>
      </c>
      <c r="AR72" s="57"/>
      <c r="AS72" s="7">
        <f t="shared" si="82"/>
        <v>0</v>
      </c>
      <c r="AT72" s="8">
        <f t="shared" si="83"/>
        <v>0</v>
      </c>
      <c r="AU72" s="17">
        <f t="shared" si="84"/>
        <v>100</v>
      </c>
      <c r="AV72" s="57"/>
      <c r="AW72" s="128">
        <f>IF(AV72="",0,VLOOKUP(AV72,Pointage!W67:X73,2,FALSE)*AW$55)</f>
        <v>0</v>
      </c>
      <c r="AX72" s="18">
        <f t="shared" si="85"/>
        <v>0</v>
      </c>
      <c r="AY72" s="15"/>
    </row>
  </sheetData>
  <sheetProtection selectLockedCells="1"/>
  <mergeCells count="94">
    <mergeCell ref="AU54:AV54"/>
    <mergeCell ref="AU37:AV37"/>
    <mergeCell ref="AU22:AV22"/>
    <mergeCell ref="N37:O37"/>
    <mergeCell ref="N54:O54"/>
    <mergeCell ref="AJ22:AK22"/>
    <mergeCell ref="AJ37:AK37"/>
    <mergeCell ref="AJ54:AK54"/>
    <mergeCell ref="Y22:Z22"/>
    <mergeCell ref="Y37:Z37"/>
    <mergeCell ref="Y54:Z54"/>
    <mergeCell ref="AJ5:AK5"/>
    <mergeCell ref="AK3:AK4"/>
    <mergeCell ref="AV3:AV4"/>
    <mergeCell ref="AU5:AV5"/>
    <mergeCell ref="N22:O22"/>
    <mergeCell ref="O3:O4"/>
    <mergeCell ref="N5:O5"/>
    <mergeCell ref="AN3:AN4"/>
    <mergeCell ref="AO3:AO4"/>
    <mergeCell ref="AD3:AD4"/>
    <mergeCell ref="AE3:AE4"/>
    <mergeCell ref="AF3:AF4"/>
    <mergeCell ref="AG3:AG4"/>
    <mergeCell ref="AH3:AH4"/>
    <mergeCell ref="AI3:AI4"/>
    <mergeCell ref="C2:C4"/>
    <mergeCell ref="Z3:Z4"/>
    <mergeCell ref="Y5:Z5"/>
    <mergeCell ref="J2:M2"/>
    <mergeCell ref="A54:E54"/>
    <mergeCell ref="G3:G4"/>
    <mergeCell ref="F3:F4"/>
    <mergeCell ref="J3:J4"/>
    <mergeCell ref="K3:K4"/>
    <mergeCell ref="F1:P1"/>
    <mergeCell ref="N2:P2"/>
    <mergeCell ref="V3:V4"/>
    <mergeCell ref="AA3:AA4"/>
    <mergeCell ref="U3:U4"/>
    <mergeCell ref="N3:N4"/>
    <mergeCell ref="P3:P4"/>
    <mergeCell ref="Q3:Q4"/>
    <mergeCell ref="R3:R4"/>
    <mergeCell ref="S3:S4"/>
    <mergeCell ref="M3:M4"/>
    <mergeCell ref="L3:L4"/>
    <mergeCell ref="H3:H4"/>
    <mergeCell ref="I3:I4"/>
    <mergeCell ref="F2:G2"/>
    <mergeCell ref="H2:I2"/>
    <mergeCell ref="AB1:AL1"/>
    <mergeCell ref="AB2:AC2"/>
    <mergeCell ref="AD2:AE2"/>
    <mergeCell ref="AF2:AI2"/>
    <mergeCell ref="AJ2:AL2"/>
    <mergeCell ref="AX1:AY1"/>
    <mergeCell ref="A2:A4"/>
    <mergeCell ref="B2:B4"/>
    <mergeCell ref="D2:D4"/>
    <mergeCell ref="E2:E4"/>
    <mergeCell ref="AP3:AP4"/>
    <mergeCell ref="AQ3:AQ4"/>
    <mergeCell ref="AR3:AR4"/>
    <mergeCell ref="AS3:AS4"/>
    <mergeCell ref="AT3:AT4"/>
    <mergeCell ref="AU3:AU4"/>
    <mergeCell ref="AJ3:AJ4"/>
    <mergeCell ref="AL3:AL4"/>
    <mergeCell ref="AM1:AW1"/>
    <mergeCell ref="AM2:AN2"/>
    <mergeCell ref="AO2:AP2"/>
    <mergeCell ref="AX2:AY2"/>
    <mergeCell ref="AX3:AX4"/>
    <mergeCell ref="AY3:AY4"/>
    <mergeCell ref="AQ2:AT2"/>
    <mergeCell ref="AU2:AW2"/>
    <mergeCell ref="AW3:AW4"/>
    <mergeCell ref="A1:E1"/>
    <mergeCell ref="A5:E5"/>
    <mergeCell ref="A22:E22"/>
    <mergeCell ref="A37:E37"/>
    <mergeCell ref="AM3:AM4"/>
    <mergeCell ref="AB3:AB4"/>
    <mergeCell ref="AC3:AC4"/>
    <mergeCell ref="Q1:AA1"/>
    <mergeCell ref="Q2:R2"/>
    <mergeCell ref="S2:T2"/>
    <mergeCell ref="U2:X2"/>
    <mergeCell ref="Y2:AA2"/>
    <mergeCell ref="W3:W4"/>
    <mergeCell ref="T3:T4"/>
    <mergeCell ref="X3:X4"/>
    <mergeCell ref="Y3:Y4"/>
  </mergeCells>
  <pageMargins left="0.70866141732283472" right="0.70866141732283472" top="0.74803149606299213" bottom="0.74803149606299213" header="0.31496062992125984" footer="0.31496062992125984"/>
  <pageSetup scale="24" fitToHeight="0" orientation="landscape" r:id="rId1"/>
  <rowBreaks count="3" manualBreakCount="3">
    <brk id="21" max="16383" man="1"/>
    <brk id="36" max="16383" man="1"/>
    <brk id="5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workbookViewId="0">
      <selection activeCell="B8" sqref="B8"/>
    </sheetView>
  </sheetViews>
  <sheetFormatPr baseColWidth="10" defaultRowHeight="14.4" x14ac:dyDescent="0.3"/>
  <sheetData>
    <row r="1" spans="1:2" x14ac:dyDescent="0.3">
      <c r="A1" t="s">
        <v>64</v>
      </c>
      <c r="B1" t="s">
        <v>65</v>
      </c>
    </row>
    <row r="2" spans="1:2" x14ac:dyDescent="0.3">
      <c r="A2">
        <v>1</v>
      </c>
      <c r="B2">
        <v>6</v>
      </c>
    </row>
    <row r="3" spans="1:2" x14ac:dyDescent="0.3">
      <c r="A3">
        <v>2</v>
      </c>
      <c r="B3">
        <v>5</v>
      </c>
    </row>
    <row r="4" spans="1:2" x14ac:dyDescent="0.3">
      <c r="A4">
        <v>3</v>
      </c>
      <c r="B4">
        <v>4</v>
      </c>
    </row>
    <row r="5" spans="1:2" x14ac:dyDescent="0.3">
      <c r="A5">
        <v>4</v>
      </c>
      <c r="B5">
        <v>3</v>
      </c>
    </row>
    <row r="6" spans="1:2" x14ac:dyDescent="0.3">
      <c r="A6">
        <v>5</v>
      </c>
      <c r="B6">
        <v>2</v>
      </c>
    </row>
    <row r="7" spans="1:2" x14ac:dyDescent="0.3">
      <c r="A7">
        <v>6</v>
      </c>
      <c r="B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Cumulatif</vt:lpstr>
      <vt:lpstr>Pointage</vt:lpstr>
      <vt:lpstr>Cumulatif!Impression_des_titres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</dc:creator>
  <cp:lastModifiedBy>justine parenteau</cp:lastModifiedBy>
  <cp:lastPrinted>2024-05-11T19:42:18Z</cp:lastPrinted>
  <dcterms:created xsi:type="dcterms:W3CDTF">2019-04-17T14:37:15Z</dcterms:created>
  <dcterms:modified xsi:type="dcterms:W3CDTF">2024-08-26T15:11:23Z</dcterms:modified>
</cp:coreProperties>
</file>