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https://d.docs.live.net/3c31824f1fc89858/Documents 1/AERE/2025/"/>
    </mc:Choice>
  </mc:AlternateContent>
  <xr:revisionPtr revIDLastSave="0" documentId="8_{244E6858-7FA3-4C9F-802A-E963CF2D32A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Compilation AERE 2025" sheetId="3" r:id="rId1"/>
    <sheet name="Feuil1" sheetId="4" r:id="rId2"/>
  </sheets>
  <definedNames>
    <definedName name="_xlnm.Print_Titles" localSheetId="0">'Compilation AERE 2025'!$1:$4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V64" i="3" l="1"/>
  <c r="AV54" i="3"/>
  <c r="AV55" i="3"/>
  <c r="AV56" i="3"/>
  <c r="AV57" i="3"/>
  <c r="AV58" i="3"/>
  <c r="AV59" i="3"/>
  <c r="AV60" i="3"/>
  <c r="AV61" i="3"/>
  <c r="AV62" i="3"/>
  <c r="AV63" i="3"/>
  <c r="AV53" i="3"/>
  <c r="AV52" i="3"/>
  <c r="AV37" i="3"/>
  <c r="AV38" i="3"/>
  <c r="AV39" i="3"/>
  <c r="AV40" i="3"/>
  <c r="AV41" i="3"/>
  <c r="AV42" i="3"/>
  <c r="AV43" i="3"/>
  <c r="AV44" i="3"/>
  <c r="AV45" i="3"/>
  <c r="AV46" i="3"/>
  <c r="AV47" i="3"/>
  <c r="AV48" i="3"/>
  <c r="AV49" i="3"/>
  <c r="AV50" i="3"/>
  <c r="AV36" i="3"/>
  <c r="AV35" i="3"/>
  <c r="AV22" i="3"/>
  <c r="AV23" i="3"/>
  <c r="AV24" i="3"/>
  <c r="AV25" i="3"/>
  <c r="AV26" i="3"/>
  <c r="AV27" i="3"/>
  <c r="AV28" i="3"/>
  <c r="AV29" i="3"/>
  <c r="AV30" i="3"/>
  <c r="AV31" i="3"/>
  <c r="AV32" i="3"/>
  <c r="AV33" i="3"/>
  <c r="AV21" i="3"/>
  <c r="AV20" i="3"/>
  <c r="AV8" i="3"/>
  <c r="AV9" i="3"/>
  <c r="AV10" i="3"/>
  <c r="AV11" i="3"/>
  <c r="AV12" i="3"/>
  <c r="AV13" i="3"/>
  <c r="AV14" i="3"/>
  <c r="AV15" i="3"/>
  <c r="AW15" i="3" s="1"/>
  <c r="AX15" i="3" s="1"/>
  <c r="AV16" i="3"/>
  <c r="AV17" i="3"/>
  <c r="AV18" i="3"/>
  <c r="AV6" i="3"/>
  <c r="AV7" i="3"/>
  <c r="AK6" i="3"/>
  <c r="AK53" i="3"/>
  <c r="AK54" i="3"/>
  <c r="AK55" i="3"/>
  <c r="AK56" i="3"/>
  <c r="AK57" i="3"/>
  <c r="AK58" i="3"/>
  <c r="AK59" i="3"/>
  <c r="AK60" i="3"/>
  <c r="AK61" i="3"/>
  <c r="AK62" i="3"/>
  <c r="AK63" i="3"/>
  <c r="AK64" i="3"/>
  <c r="AK52" i="3"/>
  <c r="AK36" i="3"/>
  <c r="AK37" i="3"/>
  <c r="AK38" i="3"/>
  <c r="AK39" i="3"/>
  <c r="AK40" i="3"/>
  <c r="AK41" i="3"/>
  <c r="AK42" i="3"/>
  <c r="AK43" i="3"/>
  <c r="AK44" i="3"/>
  <c r="AK45" i="3"/>
  <c r="AK46" i="3"/>
  <c r="AK47" i="3"/>
  <c r="AK48" i="3"/>
  <c r="AK49" i="3"/>
  <c r="AK50" i="3"/>
  <c r="AK35" i="3"/>
  <c r="AK21" i="3"/>
  <c r="AK22" i="3"/>
  <c r="AK23" i="3"/>
  <c r="AK24" i="3"/>
  <c r="AK25" i="3"/>
  <c r="AK26" i="3"/>
  <c r="AK27" i="3"/>
  <c r="AK28" i="3"/>
  <c r="AK29" i="3"/>
  <c r="AK30" i="3"/>
  <c r="AK31" i="3"/>
  <c r="AK32" i="3"/>
  <c r="AK33" i="3"/>
  <c r="AK20" i="3"/>
  <c r="AK10" i="3"/>
  <c r="AK11" i="3"/>
  <c r="AK12" i="3"/>
  <c r="AK13" i="3"/>
  <c r="AK14" i="3"/>
  <c r="AK15" i="3"/>
  <c r="AK16" i="3"/>
  <c r="AK17" i="3"/>
  <c r="AK18" i="3"/>
  <c r="AK7" i="3"/>
  <c r="AK8" i="3"/>
  <c r="AK9" i="3"/>
  <c r="Z6" i="3"/>
  <c r="Z52" i="3"/>
  <c r="Z55" i="3"/>
  <c r="Z56" i="3"/>
  <c r="Z57" i="3"/>
  <c r="Z58" i="3"/>
  <c r="Z59" i="3"/>
  <c r="Z60" i="3"/>
  <c r="Z61" i="3"/>
  <c r="Z62" i="3"/>
  <c r="Z63" i="3"/>
  <c r="Z64" i="3"/>
  <c r="Z53" i="3"/>
  <c r="Z54" i="3"/>
  <c r="Z36" i="3"/>
  <c r="Z37" i="3"/>
  <c r="Z38" i="3"/>
  <c r="Z39" i="3"/>
  <c r="Z40" i="3"/>
  <c r="Z41" i="3"/>
  <c r="Z42" i="3"/>
  <c r="Z43" i="3"/>
  <c r="Z44" i="3"/>
  <c r="Z45" i="3"/>
  <c r="Z46" i="3"/>
  <c r="Z47" i="3"/>
  <c r="Z48" i="3"/>
  <c r="Z49" i="3"/>
  <c r="Z50" i="3"/>
  <c r="Z35" i="3"/>
  <c r="Z21" i="3"/>
  <c r="Z22" i="3"/>
  <c r="Z23" i="3"/>
  <c r="Z24" i="3"/>
  <c r="Z25" i="3"/>
  <c r="Z26" i="3"/>
  <c r="Z27" i="3"/>
  <c r="Z28" i="3"/>
  <c r="Z29" i="3"/>
  <c r="Z30" i="3"/>
  <c r="Z31" i="3"/>
  <c r="Z32" i="3"/>
  <c r="Z33" i="3"/>
  <c r="Z20" i="3"/>
  <c r="Z15" i="3"/>
  <c r="Z16" i="3"/>
  <c r="Z17" i="3"/>
  <c r="Z18" i="3"/>
  <c r="Z12" i="3"/>
  <c r="Z13" i="3"/>
  <c r="Z14" i="3"/>
  <c r="Z11" i="3"/>
  <c r="Z10" i="3"/>
  <c r="Z7" i="3"/>
  <c r="Z8" i="3"/>
  <c r="Z9" i="3"/>
  <c r="O6" i="3"/>
  <c r="O53" i="3"/>
  <c r="O54" i="3"/>
  <c r="O55" i="3"/>
  <c r="O56" i="3"/>
  <c r="O57" i="3"/>
  <c r="O58" i="3"/>
  <c r="O59" i="3"/>
  <c r="O60" i="3"/>
  <c r="O61" i="3"/>
  <c r="O62" i="3"/>
  <c r="O63" i="3"/>
  <c r="O64" i="3"/>
  <c r="O52" i="3"/>
  <c r="O41" i="3"/>
  <c r="O45" i="3"/>
  <c r="O40" i="3"/>
  <c r="O42" i="3"/>
  <c r="O43" i="3"/>
  <c r="O44" i="3"/>
  <c r="O46" i="3"/>
  <c r="O47" i="3"/>
  <c r="O48" i="3"/>
  <c r="O49" i="3"/>
  <c r="O50" i="3"/>
  <c r="O35" i="3"/>
  <c r="O39" i="3"/>
  <c r="O38" i="3"/>
  <c r="O37" i="3"/>
  <c r="O36" i="3"/>
  <c r="O20" i="3"/>
  <c r="O21" i="3"/>
  <c r="O22" i="3"/>
  <c r="O23" i="3"/>
  <c r="O24" i="3"/>
  <c r="O25" i="3"/>
  <c r="O26" i="3"/>
  <c r="O27" i="3"/>
  <c r="O28" i="3"/>
  <c r="O29" i="3"/>
  <c r="O30" i="3"/>
  <c r="O31" i="3"/>
  <c r="O32" i="3"/>
  <c r="O33" i="3"/>
  <c r="O7" i="3"/>
  <c r="O8" i="3"/>
  <c r="O9" i="3"/>
  <c r="O10" i="3"/>
  <c r="O11" i="3"/>
  <c r="O12" i="3"/>
  <c r="O13" i="3"/>
  <c r="O14" i="3"/>
  <c r="O15" i="3"/>
  <c r="O16" i="3"/>
  <c r="O17" i="3"/>
  <c r="O18" i="3"/>
  <c r="I9" i="3"/>
  <c r="K9" i="3" s="1"/>
  <c r="L9" i="3" s="1"/>
  <c r="F9" i="3"/>
  <c r="I6" i="3"/>
  <c r="I7" i="3"/>
  <c r="I15" i="3"/>
  <c r="I8" i="3"/>
  <c r="AP64" i="3"/>
  <c r="AR64" i="3" s="1"/>
  <c r="AS64" i="3" s="1"/>
  <c r="AM64" i="3"/>
  <c r="AE64" i="3"/>
  <c r="AG64" i="3" s="1"/>
  <c r="AH64" i="3" s="1"/>
  <c r="AB64" i="3"/>
  <c r="AP63" i="3"/>
  <c r="AR63" i="3" s="1"/>
  <c r="AS63" i="3" s="1"/>
  <c r="AM63" i="3"/>
  <c r="AE63" i="3"/>
  <c r="AG63" i="3" s="1"/>
  <c r="AH63" i="3" s="1"/>
  <c r="AB63" i="3"/>
  <c r="AP62" i="3"/>
  <c r="AR62" i="3" s="1"/>
  <c r="AS62" i="3" s="1"/>
  <c r="AM62" i="3"/>
  <c r="AE62" i="3"/>
  <c r="AG62" i="3" s="1"/>
  <c r="AH62" i="3" s="1"/>
  <c r="AB62" i="3"/>
  <c r="AP61" i="3"/>
  <c r="AR61" i="3" s="1"/>
  <c r="AS61" i="3" s="1"/>
  <c r="AM61" i="3"/>
  <c r="AE61" i="3"/>
  <c r="AG61" i="3" s="1"/>
  <c r="AH61" i="3" s="1"/>
  <c r="AB61" i="3"/>
  <c r="AP60" i="3"/>
  <c r="AR60" i="3" s="1"/>
  <c r="AS60" i="3" s="1"/>
  <c r="AM60" i="3"/>
  <c r="AE60" i="3"/>
  <c r="AG60" i="3" s="1"/>
  <c r="AH60" i="3" s="1"/>
  <c r="AB60" i="3"/>
  <c r="AP59" i="3"/>
  <c r="AR59" i="3" s="1"/>
  <c r="AS59" i="3" s="1"/>
  <c r="AM59" i="3"/>
  <c r="AE59" i="3"/>
  <c r="AG59" i="3" s="1"/>
  <c r="AH59" i="3" s="1"/>
  <c r="AB59" i="3"/>
  <c r="AP58" i="3"/>
  <c r="AR58" i="3" s="1"/>
  <c r="AS58" i="3" s="1"/>
  <c r="AM58" i="3"/>
  <c r="AE58" i="3"/>
  <c r="AG58" i="3" s="1"/>
  <c r="AH58" i="3" s="1"/>
  <c r="AB58" i="3"/>
  <c r="AP57" i="3"/>
  <c r="AR57" i="3" s="1"/>
  <c r="AS57" i="3" s="1"/>
  <c r="AM57" i="3"/>
  <c r="AE57" i="3"/>
  <c r="AG57" i="3" s="1"/>
  <c r="AH57" i="3" s="1"/>
  <c r="AB57" i="3"/>
  <c r="AP56" i="3"/>
  <c r="AR56" i="3" s="1"/>
  <c r="AS56" i="3" s="1"/>
  <c r="AM56" i="3"/>
  <c r="AE56" i="3"/>
  <c r="AG56" i="3" s="1"/>
  <c r="AH56" i="3" s="1"/>
  <c r="AB56" i="3"/>
  <c r="AP55" i="3"/>
  <c r="AR55" i="3" s="1"/>
  <c r="AS55" i="3" s="1"/>
  <c r="AM55" i="3"/>
  <c r="AE55" i="3"/>
  <c r="AG55" i="3" s="1"/>
  <c r="AH55" i="3" s="1"/>
  <c r="AB55" i="3"/>
  <c r="AP54" i="3"/>
  <c r="AR54" i="3" s="1"/>
  <c r="AS54" i="3" s="1"/>
  <c r="AM54" i="3"/>
  <c r="AE54" i="3"/>
  <c r="AG54" i="3" s="1"/>
  <c r="AH54" i="3" s="1"/>
  <c r="AB54" i="3"/>
  <c r="T54" i="3"/>
  <c r="V54" i="3" s="1"/>
  <c r="W54" i="3" s="1"/>
  <c r="Q54" i="3"/>
  <c r="AP53" i="3"/>
  <c r="AR53" i="3" s="1"/>
  <c r="AS53" i="3" s="1"/>
  <c r="AM53" i="3"/>
  <c r="AE53" i="3"/>
  <c r="AG53" i="3" s="1"/>
  <c r="AH53" i="3" s="1"/>
  <c r="AB53" i="3"/>
  <c r="T53" i="3"/>
  <c r="V53" i="3" s="1"/>
  <c r="W53" i="3" s="1"/>
  <c r="Q53" i="3"/>
  <c r="AP52" i="3"/>
  <c r="AR52" i="3" s="1"/>
  <c r="AS52" i="3" s="1"/>
  <c r="AM52" i="3"/>
  <c r="AE52" i="3"/>
  <c r="AG52" i="3" s="1"/>
  <c r="AH52" i="3" s="1"/>
  <c r="AB52" i="3"/>
  <c r="T52" i="3"/>
  <c r="V52" i="3" s="1"/>
  <c r="W52" i="3" s="1"/>
  <c r="Q52" i="3"/>
  <c r="AP50" i="3"/>
  <c r="AR50" i="3" s="1"/>
  <c r="AS50" i="3" s="1"/>
  <c r="AM50" i="3"/>
  <c r="AE50" i="3"/>
  <c r="AG50" i="3" s="1"/>
  <c r="AH50" i="3" s="1"/>
  <c r="AB50" i="3"/>
  <c r="AP49" i="3"/>
  <c r="AR49" i="3" s="1"/>
  <c r="AS49" i="3" s="1"/>
  <c r="AM49" i="3"/>
  <c r="AE49" i="3"/>
  <c r="AG49" i="3" s="1"/>
  <c r="AH49" i="3" s="1"/>
  <c r="AB49" i="3"/>
  <c r="AP48" i="3"/>
  <c r="AR48" i="3" s="1"/>
  <c r="AS48" i="3" s="1"/>
  <c r="AM48" i="3"/>
  <c r="AE48" i="3"/>
  <c r="AG48" i="3" s="1"/>
  <c r="AH48" i="3" s="1"/>
  <c r="AB48" i="3"/>
  <c r="AP47" i="3"/>
  <c r="AR47" i="3" s="1"/>
  <c r="AS47" i="3" s="1"/>
  <c r="AM47" i="3"/>
  <c r="AE47" i="3"/>
  <c r="AG47" i="3" s="1"/>
  <c r="AH47" i="3" s="1"/>
  <c r="AB47" i="3"/>
  <c r="AP46" i="3"/>
  <c r="AR46" i="3" s="1"/>
  <c r="AS46" i="3" s="1"/>
  <c r="AM46" i="3"/>
  <c r="AE46" i="3"/>
  <c r="AG46" i="3" s="1"/>
  <c r="AH46" i="3" s="1"/>
  <c r="AB46" i="3"/>
  <c r="AP45" i="3"/>
  <c r="AR45" i="3" s="1"/>
  <c r="AS45" i="3" s="1"/>
  <c r="AM45" i="3"/>
  <c r="AE45" i="3"/>
  <c r="AG45" i="3" s="1"/>
  <c r="AH45" i="3" s="1"/>
  <c r="AB45" i="3"/>
  <c r="AP44" i="3"/>
  <c r="AR44" i="3" s="1"/>
  <c r="AS44" i="3" s="1"/>
  <c r="AM44" i="3"/>
  <c r="AE44" i="3"/>
  <c r="AG44" i="3" s="1"/>
  <c r="AH44" i="3" s="1"/>
  <c r="AB44" i="3"/>
  <c r="AP43" i="3"/>
  <c r="AR43" i="3" s="1"/>
  <c r="AS43" i="3" s="1"/>
  <c r="AM43" i="3"/>
  <c r="AE43" i="3"/>
  <c r="AG43" i="3" s="1"/>
  <c r="AH43" i="3" s="1"/>
  <c r="AB43" i="3"/>
  <c r="AP42" i="3"/>
  <c r="AR42" i="3" s="1"/>
  <c r="AS42" i="3" s="1"/>
  <c r="AM42" i="3"/>
  <c r="AE42" i="3"/>
  <c r="AG42" i="3" s="1"/>
  <c r="AH42" i="3" s="1"/>
  <c r="AB42" i="3"/>
  <c r="AP41" i="3"/>
  <c r="AR41" i="3" s="1"/>
  <c r="AS41" i="3" s="1"/>
  <c r="AM41" i="3"/>
  <c r="AE41" i="3"/>
  <c r="AG41" i="3" s="1"/>
  <c r="AH41" i="3" s="1"/>
  <c r="AB41" i="3"/>
  <c r="AP40" i="3"/>
  <c r="AR40" i="3" s="1"/>
  <c r="AS40" i="3" s="1"/>
  <c r="AM40" i="3"/>
  <c r="AE40" i="3"/>
  <c r="AG40" i="3" s="1"/>
  <c r="AH40" i="3" s="1"/>
  <c r="AB40" i="3"/>
  <c r="AP39" i="3"/>
  <c r="AR39" i="3" s="1"/>
  <c r="AS39" i="3" s="1"/>
  <c r="AM39" i="3"/>
  <c r="AE39" i="3"/>
  <c r="AG39" i="3" s="1"/>
  <c r="AH39" i="3" s="1"/>
  <c r="AB39" i="3"/>
  <c r="AP38" i="3"/>
  <c r="AR38" i="3" s="1"/>
  <c r="AS38" i="3" s="1"/>
  <c r="AM38" i="3"/>
  <c r="AE38" i="3"/>
  <c r="AG38" i="3" s="1"/>
  <c r="AH38" i="3" s="1"/>
  <c r="AB38" i="3"/>
  <c r="AP37" i="3"/>
  <c r="AR37" i="3" s="1"/>
  <c r="AS37" i="3" s="1"/>
  <c r="AM37" i="3"/>
  <c r="AE37" i="3"/>
  <c r="AG37" i="3" s="1"/>
  <c r="AH37" i="3" s="1"/>
  <c r="AB37" i="3"/>
  <c r="AP36" i="3"/>
  <c r="AR36" i="3" s="1"/>
  <c r="AS36" i="3" s="1"/>
  <c r="AM36" i="3"/>
  <c r="AE36" i="3"/>
  <c r="AG36" i="3" s="1"/>
  <c r="AH36" i="3" s="1"/>
  <c r="AB36" i="3"/>
  <c r="AP35" i="3"/>
  <c r="AR35" i="3" s="1"/>
  <c r="AS35" i="3" s="1"/>
  <c r="AM35" i="3"/>
  <c r="AE35" i="3"/>
  <c r="AG35" i="3" s="1"/>
  <c r="AH35" i="3" s="1"/>
  <c r="AB35" i="3"/>
  <c r="T35" i="3"/>
  <c r="V35" i="3" s="1"/>
  <c r="W35" i="3" s="1"/>
  <c r="R35" i="3"/>
  <c r="Q35" i="3"/>
  <c r="I35" i="3"/>
  <c r="K35" i="3" s="1"/>
  <c r="L35" i="3" s="1"/>
  <c r="F35" i="3"/>
  <c r="AP33" i="3"/>
  <c r="AR33" i="3" s="1"/>
  <c r="AS33" i="3" s="1"/>
  <c r="AM33" i="3"/>
  <c r="AE33" i="3"/>
  <c r="AG33" i="3" s="1"/>
  <c r="AH33" i="3" s="1"/>
  <c r="AB33" i="3"/>
  <c r="AP32" i="3"/>
  <c r="AR32" i="3" s="1"/>
  <c r="AS32" i="3" s="1"/>
  <c r="AM32" i="3"/>
  <c r="AE32" i="3"/>
  <c r="AG32" i="3" s="1"/>
  <c r="AH32" i="3" s="1"/>
  <c r="AB32" i="3"/>
  <c r="AP31" i="3"/>
  <c r="AR31" i="3" s="1"/>
  <c r="AS31" i="3" s="1"/>
  <c r="AM31" i="3"/>
  <c r="AE31" i="3"/>
  <c r="AG31" i="3" s="1"/>
  <c r="AH31" i="3" s="1"/>
  <c r="AB31" i="3"/>
  <c r="AP30" i="3"/>
  <c r="AR30" i="3" s="1"/>
  <c r="AS30" i="3" s="1"/>
  <c r="AM30" i="3"/>
  <c r="AE30" i="3"/>
  <c r="AG30" i="3" s="1"/>
  <c r="AH30" i="3" s="1"/>
  <c r="AB30" i="3"/>
  <c r="AP29" i="3"/>
  <c r="AR29" i="3" s="1"/>
  <c r="AS29" i="3" s="1"/>
  <c r="AM29" i="3"/>
  <c r="AE29" i="3"/>
  <c r="AG29" i="3" s="1"/>
  <c r="AH29" i="3" s="1"/>
  <c r="AB29" i="3"/>
  <c r="AP28" i="3"/>
  <c r="AR28" i="3" s="1"/>
  <c r="AS28" i="3" s="1"/>
  <c r="AM28" i="3"/>
  <c r="AE28" i="3"/>
  <c r="AG28" i="3" s="1"/>
  <c r="AH28" i="3" s="1"/>
  <c r="AB28" i="3"/>
  <c r="AP27" i="3"/>
  <c r="AR27" i="3" s="1"/>
  <c r="AS27" i="3" s="1"/>
  <c r="AM27" i="3"/>
  <c r="AE27" i="3"/>
  <c r="AG27" i="3" s="1"/>
  <c r="AH27" i="3" s="1"/>
  <c r="AB27" i="3"/>
  <c r="AP26" i="3"/>
  <c r="AR26" i="3" s="1"/>
  <c r="AS26" i="3" s="1"/>
  <c r="AM26" i="3"/>
  <c r="AE26" i="3"/>
  <c r="AG26" i="3" s="1"/>
  <c r="AH26" i="3" s="1"/>
  <c r="AB26" i="3"/>
  <c r="AP25" i="3"/>
  <c r="AR25" i="3" s="1"/>
  <c r="AS25" i="3" s="1"/>
  <c r="AM25" i="3"/>
  <c r="AE25" i="3"/>
  <c r="AG25" i="3" s="1"/>
  <c r="AH25" i="3" s="1"/>
  <c r="AB25" i="3"/>
  <c r="AP23" i="3"/>
  <c r="AR23" i="3" s="1"/>
  <c r="AS23" i="3" s="1"/>
  <c r="AM23" i="3"/>
  <c r="AE23" i="3"/>
  <c r="AG23" i="3" s="1"/>
  <c r="AH23" i="3" s="1"/>
  <c r="AB23" i="3"/>
  <c r="AP21" i="3"/>
  <c r="AR21" i="3" s="1"/>
  <c r="AS21" i="3" s="1"/>
  <c r="AM21" i="3"/>
  <c r="AE21" i="3"/>
  <c r="AG21" i="3" s="1"/>
  <c r="AH21" i="3" s="1"/>
  <c r="AB21" i="3"/>
  <c r="T21" i="3"/>
  <c r="V21" i="3" s="1"/>
  <c r="W21" i="3" s="1"/>
  <c r="Q21" i="3"/>
  <c r="AP20" i="3"/>
  <c r="AR20" i="3" s="1"/>
  <c r="AS20" i="3" s="1"/>
  <c r="AM20" i="3"/>
  <c r="AE20" i="3"/>
  <c r="AG20" i="3" s="1"/>
  <c r="AH20" i="3" s="1"/>
  <c r="AB20" i="3"/>
  <c r="T20" i="3"/>
  <c r="V20" i="3" s="1"/>
  <c r="W20" i="3" s="1"/>
  <c r="Q20" i="3"/>
  <c r="I20" i="3"/>
  <c r="K20" i="3" s="1"/>
  <c r="L20" i="3" s="1"/>
  <c r="F20" i="3"/>
  <c r="AP22" i="3"/>
  <c r="AR22" i="3" s="1"/>
  <c r="AS22" i="3" s="1"/>
  <c r="AM22" i="3"/>
  <c r="AE22" i="3"/>
  <c r="AG22" i="3" s="1"/>
  <c r="AH22" i="3" s="1"/>
  <c r="AB22" i="3"/>
  <c r="I22" i="3"/>
  <c r="K22" i="3" s="1"/>
  <c r="L22" i="3" s="1"/>
  <c r="F22" i="3"/>
  <c r="AP24" i="3"/>
  <c r="AR24" i="3" s="1"/>
  <c r="AS24" i="3" s="1"/>
  <c r="AM24" i="3"/>
  <c r="AE24" i="3"/>
  <c r="AG24" i="3" s="1"/>
  <c r="AH24" i="3" s="1"/>
  <c r="AB24" i="3"/>
  <c r="T24" i="3"/>
  <c r="V24" i="3" s="1"/>
  <c r="W24" i="3" s="1"/>
  <c r="Q24" i="3"/>
  <c r="F24" i="3"/>
  <c r="AP18" i="3"/>
  <c r="AR18" i="3" s="1"/>
  <c r="AS18" i="3" s="1"/>
  <c r="AM18" i="3"/>
  <c r="AE18" i="3"/>
  <c r="AG18" i="3" s="1"/>
  <c r="AH18" i="3" s="1"/>
  <c r="AB18" i="3"/>
  <c r="T18" i="3"/>
  <c r="V18" i="3" s="1"/>
  <c r="W18" i="3" s="1"/>
  <c r="Q18" i="3"/>
  <c r="AP17" i="3"/>
  <c r="AR17" i="3" s="1"/>
  <c r="AS17" i="3" s="1"/>
  <c r="AM17" i="3"/>
  <c r="AE17" i="3"/>
  <c r="AG17" i="3" s="1"/>
  <c r="AH17" i="3" s="1"/>
  <c r="AB17" i="3"/>
  <c r="T17" i="3"/>
  <c r="V17" i="3" s="1"/>
  <c r="W17" i="3" s="1"/>
  <c r="Q17" i="3"/>
  <c r="AP16" i="3"/>
  <c r="AR16" i="3" s="1"/>
  <c r="AS16" i="3" s="1"/>
  <c r="AM16" i="3"/>
  <c r="AE16" i="3"/>
  <c r="AG16" i="3" s="1"/>
  <c r="AH16" i="3" s="1"/>
  <c r="AB16" i="3"/>
  <c r="T16" i="3"/>
  <c r="V16" i="3" s="1"/>
  <c r="W16" i="3" s="1"/>
  <c r="Q16" i="3"/>
  <c r="AP14" i="3"/>
  <c r="AR14" i="3" s="1"/>
  <c r="AS14" i="3" s="1"/>
  <c r="AM14" i="3"/>
  <c r="AE14" i="3"/>
  <c r="AG14" i="3" s="1"/>
  <c r="AH14" i="3" s="1"/>
  <c r="AB14" i="3"/>
  <c r="T14" i="3"/>
  <c r="V14" i="3" s="1"/>
  <c r="W14" i="3" s="1"/>
  <c r="Q14" i="3"/>
  <c r="AP12" i="3"/>
  <c r="AR12" i="3" s="1"/>
  <c r="AS12" i="3" s="1"/>
  <c r="AM12" i="3"/>
  <c r="AE12" i="3"/>
  <c r="AG12" i="3" s="1"/>
  <c r="AH12" i="3" s="1"/>
  <c r="AB12" i="3"/>
  <c r="T12" i="3"/>
  <c r="V12" i="3" s="1"/>
  <c r="W12" i="3" s="1"/>
  <c r="Q12" i="3"/>
  <c r="AP9" i="3"/>
  <c r="AR9" i="3" s="1"/>
  <c r="AS9" i="3" s="1"/>
  <c r="AM9" i="3"/>
  <c r="AE9" i="3"/>
  <c r="AG9" i="3" s="1"/>
  <c r="AH9" i="3" s="1"/>
  <c r="AB9" i="3"/>
  <c r="T9" i="3"/>
  <c r="V9" i="3" s="1"/>
  <c r="W9" i="3" s="1"/>
  <c r="Q9" i="3"/>
  <c r="AP13" i="3"/>
  <c r="AR13" i="3" s="1"/>
  <c r="AS13" i="3" s="1"/>
  <c r="AM13" i="3"/>
  <c r="AE13" i="3"/>
  <c r="AG13" i="3" s="1"/>
  <c r="AH13" i="3" s="1"/>
  <c r="AB13" i="3"/>
  <c r="T13" i="3"/>
  <c r="V13" i="3" s="1"/>
  <c r="W13" i="3" s="1"/>
  <c r="Q13" i="3"/>
  <c r="AP10" i="3"/>
  <c r="AR10" i="3" s="1"/>
  <c r="AS10" i="3" s="1"/>
  <c r="AM10" i="3"/>
  <c r="AE10" i="3"/>
  <c r="AG10" i="3" s="1"/>
  <c r="AH10" i="3" s="1"/>
  <c r="AB10" i="3"/>
  <c r="T10" i="3"/>
  <c r="V10" i="3" s="1"/>
  <c r="W10" i="3" s="1"/>
  <c r="Q10" i="3"/>
  <c r="AP15" i="3"/>
  <c r="AR15" i="3" s="1"/>
  <c r="AS15" i="3" s="1"/>
  <c r="AM15" i="3"/>
  <c r="AE15" i="3"/>
  <c r="AG15" i="3" s="1"/>
  <c r="AH15" i="3" s="1"/>
  <c r="AB15" i="3"/>
  <c r="T15" i="3"/>
  <c r="V15" i="3" s="1"/>
  <c r="W15" i="3" s="1"/>
  <c r="Q15" i="3"/>
  <c r="F15" i="3"/>
  <c r="AP7" i="3"/>
  <c r="AR7" i="3" s="1"/>
  <c r="AS7" i="3" s="1"/>
  <c r="AM7" i="3"/>
  <c r="AE7" i="3"/>
  <c r="AG7" i="3" s="1"/>
  <c r="AH7" i="3" s="1"/>
  <c r="AB7" i="3"/>
  <c r="T7" i="3"/>
  <c r="V7" i="3" s="1"/>
  <c r="W7" i="3" s="1"/>
  <c r="Q7" i="3"/>
  <c r="F7" i="3"/>
  <c r="AP11" i="3"/>
  <c r="AR11" i="3" s="1"/>
  <c r="AS11" i="3" s="1"/>
  <c r="AM11" i="3"/>
  <c r="AE11" i="3"/>
  <c r="AG11" i="3" s="1"/>
  <c r="AH11" i="3" s="1"/>
  <c r="AB11" i="3"/>
  <c r="T11" i="3"/>
  <c r="V11" i="3" s="1"/>
  <c r="W11" i="3" s="1"/>
  <c r="Q11" i="3"/>
  <c r="AP6" i="3"/>
  <c r="AR6" i="3" s="1"/>
  <c r="AS6" i="3" s="1"/>
  <c r="AM6" i="3"/>
  <c r="AE6" i="3"/>
  <c r="AG6" i="3" s="1"/>
  <c r="AH6" i="3" s="1"/>
  <c r="AB6" i="3"/>
  <c r="T6" i="3"/>
  <c r="V6" i="3" s="1"/>
  <c r="W6" i="3" s="1"/>
  <c r="Q6" i="3"/>
  <c r="F6" i="3"/>
  <c r="AP8" i="3"/>
  <c r="AR8" i="3" s="1"/>
  <c r="AS8" i="3" s="1"/>
  <c r="AM8" i="3"/>
  <c r="AE8" i="3"/>
  <c r="AG8" i="3" s="1"/>
  <c r="AH8" i="3" s="1"/>
  <c r="AB8" i="3"/>
  <c r="T8" i="3"/>
  <c r="V8" i="3" s="1"/>
  <c r="W8" i="3" s="1"/>
  <c r="Q8" i="3"/>
  <c r="F8" i="3"/>
  <c r="M9" i="3" l="1"/>
  <c r="AW8" i="3"/>
  <c r="AW53" i="3"/>
  <c r="AW61" i="3"/>
  <c r="AX61" i="3" s="1"/>
  <c r="AW52" i="3"/>
  <c r="AW64" i="3"/>
  <c r="AW56" i="3"/>
  <c r="AX56" i="3" s="1"/>
  <c r="AW63" i="3"/>
  <c r="AX63" i="3" s="1"/>
  <c r="AW55" i="3"/>
  <c r="AX55" i="3" s="1"/>
  <c r="AW57" i="3"/>
  <c r="AX57" i="3" s="1"/>
  <c r="AW60" i="3"/>
  <c r="AX60" i="3" s="1"/>
  <c r="AW7" i="3"/>
  <c r="AW58" i="3"/>
  <c r="AX58" i="3" s="1"/>
  <c r="AW46" i="3"/>
  <c r="AX46" i="3" s="1"/>
  <c r="AW49" i="3"/>
  <c r="AX49" i="3" s="1"/>
  <c r="AW50" i="3"/>
  <c r="AX50" i="3" s="1"/>
  <c r="AW42" i="3"/>
  <c r="AX42" i="3" s="1"/>
  <c r="AW41" i="3"/>
  <c r="AX41" i="3" s="1"/>
  <c r="AW38" i="3"/>
  <c r="AX38" i="3" s="1"/>
  <c r="AW29" i="3"/>
  <c r="AX29" i="3" s="1"/>
  <c r="AW28" i="3"/>
  <c r="AX28" i="3" s="1"/>
  <c r="AW27" i="3"/>
  <c r="AX27" i="3" s="1"/>
  <c r="AW30" i="3"/>
  <c r="AX30" i="3" s="1"/>
  <c r="AW26" i="3"/>
  <c r="AX26" i="3" s="1"/>
  <c r="AW33" i="3"/>
  <c r="AX33" i="3" s="1"/>
  <c r="AW25" i="3"/>
  <c r="AX25" i="3" s="1"/>
  <c r="AW22" i="3"/>
  <c r="AW45" i="3"/>
  <c r="AX45" i="3" s="1"/>
  <c r="AW40" i="3"/>
  <c r="AW13" i="3"/>
  <c r="AW9" i="3"/>
  <c r="AW16" i="3"/>
  <c r="AX16" i="3" s="1"/>
  <c r="AW18" i="3"/>
  <c r="AX18" i="3" s="1"/>
  <c r="AW17" i="3"/>
  <c r="AW11" i="3"/>
  <c r="AW62" i="3"/>
  <c r="AX62" i="3" s="1"/>
  <c r="AW54" i="3"/>
  <c r="AW59" i="3"/>
  <c r="AX59" i="3" s="1"/>
  <c r="AW48" i="3"/>
  <c r="AX48" i="3" s="1"/>
  <c r="AW37" i="3"/>
  <c r="AW10" i="3"/>
  <c r="AW12" i="3"/>
  <c r="AW47" i="3"/>
  <c r="AX47" i="3" s="1"/>
  <c r="AW39" i="3"/>
  <c r="AX39" i="3" s="1"/>
  <c r="AW44" i="3"/>
  <c r="AX44" i="3" s="1"/>
  <c r="AW36" i="3"/>
  <c r="AW35" i="3"/>
  <c r="AW43" i="3"/>
  <c r="AX43" i="3" s="1"/>
  <c r="AW24" i="3"/>
  <c r="AW32" i="3"/>
  <c r="AX32" i="3" s="1"/>
  <c r="AW23" i="3"/>
  <c r="AW31" i="3"/>
  <c r="AX31" i="3" s="1"/>
  <c r="AW21" i="3"/>
  <c r="AW20" i="3"/>
  <c r="AW6" i="3"/>
  <c r="AW14" i="3"/>
  <c r="AI60" i="3"/>
  <c r="AT44" i="3"/>
  <c r="AI48" i="3"/>
  <c r="AT48" i="3"/>
  <c r="AT39" i="3"/>
  <c r="X24" i="3"/>
  <c r="AI61" i="3"/>
  <c r="AT10" i="3"/>
  <c r="AI15" i="3"/>
  <c r="X9" i="3"/>
  <c r="M22" i="3"/>
  <c r="AT28" i="3"/>
  <c r="AT57" i="3"/>
  <c r="AT59" i="3"/>
  <c r="AI32" i="3"/>
  <c r="AT37" i="3"/>
  <c r="AI29" i="3"/>
  <c r="X21" i="3"/>
  <c r="AI52" i="3"/>
  <c r="AI23" i="3"/>
  <c r="AI46" i="3"/>
  <c r="X54" i="3"/>
  <c r="AI63" i="3"/>
  <c r="X11" i="3"/>
  <c r="AT16" i="3"/>
  <c r="AI37" i="3"/>
  <c r="AI54" i="3"/>
  <c r="AI45" i="3"/>
  <c r="AI8" i="3"/>
  <c r="X13" i="3"/>
  <c r="AT12" i="3"/>
  <c r="AT21" i="3"/>
  <c r="AI38" i="3"/>
  <c r="AI53" i="3"/>
  <c r="AT62" i="3"/>
  <c r="AT64" i="3"/>
  <c r="AI17" i="3"/>
  <c r="AT54" i="3"/>
  <c r="AT31" i="3"/>
  <c r="AI55" i="3"/>
  <c r="AT45" i="3"/>
  <c r="AT18" i="3"/>
  <c r="AT29" i="3"/>
  <c r="AI10" i="3"/>
  <c r="AT24" i="3"/>
  <c r="AI30" i="3"/>
  <c r="AT42" i="3"/>
  <c r="AT47" i="3"/>
  <c r="AT53" i="3"/>
  <c r="AT60" i="3"/>
  <c r="AT13" i="3"/>
  <c r="AI41" i="3"/>
  <c r="AT55" i="3"/>
  <c r="AT23" i="3"/>
  <c r="AI9" i="3"/>
  <c r="AI31" i="3"/>
  <c r="AI40" i="3"/>
  <c r="AT7" i="3"/>
  <c r="AI18" i="3"/>
  <c r="AI11" i="3"/>
  <c r="X10" i="3"/>
  <c r="AI43" i="3"/>
  <c r="AT33" i="3"/>
  <c r="AT56" i="3"/>
  <c r="AI13" i="3"/>
  <c r="AI6" i="3"/>
  <c r="AT17" i="3"/>
  <c r="AI20" i="3"/>
  <c r="AT30" i="3"/>
  <c r="AT36" i="3"/>
  <c r="AI47" i="3"/>
  <c r="AI49" i="3"/>
  <c r="AI58" i="3"/>
  <c r="AT11" i="3"/>
  <c r="AT9" i="3"/>
  <c r="AI14" i="3"/>
  <c r="AI25" i="3"/>
  <c r="AT32" i="3"/>
  <c r="AI28" i="3"/>
  <c r="AT46" i="3"/>
  <c r="AT26" i="3"/>
  <c r="AT8" i="3"/>
  <c r="AT15" i="3"/>
  <c r="AT14" i="3"/>
  <c r="AT38" i="3"/>
  <c r="AT49" i="3"/>
  <c r="X52" i="3"/>
  <c r="AT61" i="3"/>
  <c r="AI7" i="3"/>
  <c r="X20" i="3"/>
  <c r="AI33" i="3"/>
  <c r="X35" i="3"/>
  <c r="AT41" i="3"/>
  <c r="AI56" i="3"/>
  <c r="AT63" i="3"/>
  <c r="AT35" i="3"/>
  <c r="AI12" i="3"/>
  <c r="X6" i="3"/>
  <c r="AT6" i="3"/>
  <c r="AI22" i="3"/>
  <c r="M20" i="3"/>
  <c r="AI42" i="3"/>
  <c r="AT22" i="3"/>
  <c r="AT20" i="3"/>
  <c r="AT25" i="3"/>
  <c r="AI27" i="3"/>
  <c r="AT40" i="3"/>
  <c r="AI39" i="3"/>
  <c r="M35" i="3"/>
  <c r="AI35" i="3"/>
  <c r="AT50" i="3"/>
  <c r="AI21" i="3"/>
  <c r="AI26" i="3"/>
  <c r="AI16" i="3"/>
  <c r="X53" i="3"/>
  <c r="AI62" i="3"/>
  <c r="AT27" i="3"/>
  <c r="AT58" i="3"/>
  <c r="AI36" i="3"/>
  <c r="AI50" i="3"/>
  <c r="AI57" i="3"/>
  <c r="AT43" i="3"/>
  <c r="AI64" i="3"/>
  <c r="AT52" i="3"/>
  <c r="AI59" i="3"/>
  <c r="AI44" i="3"/>
  <c r="AX40" i="3" l="1"/>
  <c r="AX17" i="3"/>
  <c r="AX64" i="3"/>
  <c r="AX52" i="3"/>
  <c r="AX54" i="3"/>
  <c r="AX53" i="3"/>
  <c r="AX35" i="3"/>
  <c r="AX36" i="3"/>
  <c r="AX37" i="3"/>
  <c r="AX20" i="3"/>
  <c r="AX21" i="3"/>
  <c r="AX22" i="3"/>
  <c r="AX24" i="3"/>
  <c r="AX23" i="3"/>
  <c r="AX10" i="3"/>
  <c r="AX11" i="3"/>
  <c r="AX12" i="3"/>
  <c r="AX13" i="3"/>
  <c r="AX6" i="3"/>
  <c r="AX14" i="3"/>
  <c r="AX7" i="3"/>
  <c r="AX8" i="3"/>
  <c r="AX9" i="3"/>
  <c r="K8" i="3"/>
  <c r="L8" i="3" s="1"/>
  <c r="M8" i="3" s="1"/>
  <c r="K6" i="3" l="1"/>
  <c r="L6" i="3" s="1"/>
  <c r="M6" i="3" s="1"/>
  <c r="K7" i="3" l="1"/>
  <c r="L7" i="3" s="1"/>
  <c r="M7" i="3" s="1"/>
  <c r="K15" i="3" l="1"/>
  <c r="L15" i="3" s="1"/>
  <c r="M15" i="3" s="1"/>
</calcChain>
</file>

<file path=xl/sharedStrings.xml><?xml version="1.0" encoding="utf-8"?>
<sst xmlns="http://schemas.openxmlformats.org/spreadsheetml/2006/main" count="271" uniqueCount="83">
  <si>
    <t>NOM DU CAVALIER</t>
  </si>
  <si>
    <t>CHEVAL</t>
  </si>
  <si>
    <t>Catégorie (ouvert, Jr ou AM)</t>
  </si>
  <si>
    <t>Pénalité</t>
  </si>
  <si>
    <t>DRESSAGE</t>
  </si>
  <si>
    <t>PHASE SAUT D'OBSTACLES</t>
  </si>
  <si>
    <t>Fenêtre de 20 secondes</t>
  </si>
  <si>
    <t>Résultat</t>
  </si>
  <si>
    <t>Pénalité S.O non-fixe</t>
  </si>
  <si>
    <t>Pénalité S.O fixes</t>
  </si>
  <si>
    <t>T.A.</t>
  </si>
  <si>
    <t>Chrono</t>
  </si>
  <si>
    <t xml:space="preserve"> + / -</t>
  </si>
  <si>
    <t>Pénalité Temps</t>
  </si>
  <si>
    <t>TOTAL</t>
  </si>
  <si>
    <t>RANG</t>
  </si>
  <si>
    <t>RÉSULTAT</t>
  </si>
  <si>
    <t>CUMULATIF</t>
  </si>
  <si>
    <t>DEBUTANT H30</t>
  </si>
  <si>
    <t>H27</t>
  </si>
  <si>
    <t>PRÉ-DÉBUTANT H24</t>
  </si>
  <si>
    <t>SAUTERELLES H18</t>
  </si>
  <si>
    <t>COMPILATION COMBINÉES 2025</t>
  </si>
  <si>
    <t>Olivia Thibodeau</t>
  </si>
  <si>
    <t>Mustang</t>
  </si>
  <si>
    <t>AERE</t>
  </si>
  <si>
    <t>JR</t>
  </si>
  <si>
    <t>Olivia Houle</t>
  </si>
  <si>
    <t>Tempete</t>
  </si>
  <si>
    <t>Eliana Henri</t>
  </si>
  <si>
    <t>Milly Guimont</t>
  </si>
  <si>
    <t>Tic</t>
  </si>
  <si>
    <t>EL</t>
  </si>
  <si>
    <t>Audrey-Ann Morin</t>
  </si>
  <si>
    <t>Legacy</t>
  </si>
  <si>
    <t>AM</t>
  </si>
  <si>
    <t>Megane Vaskelis</t>
  </si>
  <si>
    <t>Mamzelle</t>
  </si>
  <si>
    <t>Zayla Guimont</t>
  </si>
  <si>
    <t>Odette</t>
  </si>
  <si>
    <t>Sofianne Couture</t>
  </si>
  <si>
    <t>Picasso</t>
  </si>
  <si>
    <t>WC</t>
  </si>
  <si>
    <t>Membership</t>
  </si>
  <si>
    <t>Melissa Boutin</t>
  </si>
  <si>
    <t>Lady May</t>
  </si>
  <si>
    <t>OPEN</t>
  </si>
  <si>
    <t>Marie-Josée Lantagne</t>
  </si>
  <si>
    <t>Fellow the Manhattan</t>
  </si>
  <si>
    <t>Catherine Laliberte</t>
  </si>
  <si>
    <t>On my mind</t>
  </si>
  <si>
    <t>Myriam Lafond</t>
  </si>
  <si>
    <t>Halcyona Audra Ann</t>
  </si>
  <si>
    <t>Mika Scurti-Côté</t>
  </si>
  <si>
    <t>Unter</t>
  </si>
  <si>
    <t>Zalya Guimont</t>
  </si>
  <si>
    <t>Surprise</t>
  </si>
  <si>
    <t>Moka</t>
  </si>
  <si>
    <t>LA PRINTANIERE BROMONT</t>
  </si>
  <si>
    <t>PETIT BROMONT</t>
  </si>
  <si>
    <t>DRESSAGE ROYALE</t>
  </si>
  <si>
    <t>GEROMINO</t>
  </si>
  <si>
    <t>Place</t>
  </si>
  <si>
    <t>Point</t>
  </si>
  <si>
    <t>NA</t>
  </si>
  <si>
    <t>WD</t>
  </si>
  <si>
    <t>DQ</t>
  </si>
  <si>
    <t>POINTS</t>
  </si>
  <si>
    <t>NB PARTANT</t>
  </si>
  <si>
    <t>Audreanne Laurin</t>
  </si>
  <si>
    <t>Bourasque</t>
  </si>
  <si>
    <t>Anabelle Cordeau</t>
  </si>
  <si>
    <t>Tanguy/Eddy</t>
  </si>
  <si>
    <t>Hunter</t>
  </si>
  <si>
    <t>Rebecca Boiteux</t>
  </si>
  <si>
    <t>Montana</t>
  </si>
  <si>
    <t>ouvert</t>
  </si>
  <si>
    <t>Laurence Roy</t>
  </si>
  <si>
    <t>Sally</t>
  </si>
  <si>
    <t>Ann-Laurie Bellegarde</t>
  </si>
  <si>
    <t>Jacky Dance</t>
  </si>
  <si>
    <t>Sandrine Marcoux</t>
  </si>
  <si>
    <t>Happy Ivy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</si>
</sst>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14"/>
      <color theme="1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0"/>
      <name val="Arial"/>
      <family val="2"/>
    </font>
    <font>
      <b/>
      <sz val="18"/>
      <color theme="0"/>
      <name val="Arial"/>
      <family val="2"/>
    </font>
    <font>
      <b/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2060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6" xfId="0" applyFont="1" applyBorder="1" applyAlignment="1">
      <alignment horizontal="center"/>
    </xf>
    <xf numFmtId="2" fontId="1" fillId="2" borderId="11" xfId="0" applyNumberFormat="1" applyFont="1" applyFill="1" applyBorder="1" applyAlignment="1">
      <alignment horizontal="center"/>
    </xf>
    <xf numFmtId="0" fontId="1" fillId="0" borderId="22" xfId="0" applyFont="1" applyBorder="1" applyAlignment="1">
      <alignment horizontal="center"/>
    </xf>
    <xf numFmtId="2" fontId="1" fillId="2" borderId="25" xfId="0" applyNumberFormat="1" applyFont="1" applyFill="1" applyBorder="1" applyAlignment="1">
      <alignment horizontal="center"/>
    </xf>
    <xf numFmtId="0" fontId="1" fillId="0" borderId="5" xfId="0" applyFont="1" applyBorder="1" applyAlignment="1">
      <alignment horizontal="center"/>
    </xf>
    <xf numFmtId="2" fontId="1" fillId="0" borderId="6" xfId="0" applyNumberFormat="1" applyFont="1" applyBorder="1" applyAlignment="1">
      <alignment horizontal="center"/>
    </xf>
    <xf numFmtId="2" fontId="1" fillId="0" borderId="3" xfId="0" applyNumberFormat="1" applyFont="1" applyBorder="1" applyAlignment="1">
      <alignment horizontal="center"/>
    </xf>
    <xf numFmtId="2" fontId="1" fillId="0" borderId="22" xfId="0" applyNumberFormat="1" applyFont="1" applyBorder="1" applyAlignment="1">
      <alignment horizontal="center"/>
    </xf>
    <xf numFmtId="2" fontId="1" fillId="0" borderId="21" xfId="0" applyNumberFormat="1" applyFont="1" applyBorder="1" applyAlignment="1">
      <alignment horizontal="center"/>
    </xf>
    <xf numFmtId="2" fontId="3" fillId="2" borderId="24" xfId="0" applyNumberFormat="1" applyFont="1" applyFill="1" applyBorder="1" applyAlignment="1">
      <alignment horizontal="center"/>
    </xf>
    <xf numFmtId="2" fontId="3" fillId="2" borderId="11" xfId="0" applyNumberFormat="1" applyFont="1" applyFill="1" applyBorder="1" applyAlignment="1">
      <alignment horizontal="center"/>
    </xf>
    <xf numFmtId="0" fontId="7" fillId="0" borderId="3" xfId="0" applyFont="1" applyBorder="1" applyProtection="1">
      <protection locked="0"/>
    </xf>
    <xf numFmtId="0" fontId="7" fillId="0" borderId="6" xfId="0" applyFont="1" applyBorder="1" applyProtection="1">
      <protection locked="0"/>
    </xf>
    <xf numFmtId="0" fontId="7" fillId="0" borderId="11" xfId="0" applyFont="1" applyBorder="1" applyProtection="1">
      <protection locked="0"/>
    </xf>
    <xf numFmtId="0" fontId="7" fillId="0" borderId="21" xfId="0" applyFont="1" applyBorder="1" applyProtection="1">
      <protection locked="0"/>
    </xf>
    <xf numFmtId="0" fontId="7" fillId="0" borderId="22" xfId="0" applyFont="1" applyBorder="1" applyProtection="1">
      <protection locked="0"/>
    </xf>
    <xf numFmtId="0" fontId="7" fillId="0" borderId="25" xfId="0" applyFont="1" applyBorder="1" applyProtection="1">
      <protection locked="0"/>
    </xf>
    <xf numFmtId="0" fontId="1" fillId="0" borderId="2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4" borderId="7" xfId="0" applyFont="1" applyFill="1" applyBorder="1" applyAlignment="1" applyProtection="1">
      <alignment horizontal="center"/>
      <protection locked="0"/>
    </xf>
    <xf numFmtId="0" fontId="1" fillId="4" borderId="26" xfId="0" applyFont="1" applyFill="1" applyBorder="1" applyAlignment="1" applyProtection="1">
      <alignment horizontal="center"/>
      <protection locked="0"/>
    </xf>
    <xf numFmtId="0" fontId="1" fillId="4" borderId="28" xfId="0" applyFont="1" applyFill="1" applyBorder="1" applyAlignment="1" applyProtection="1">
      <alignment horizontal="center"/>
      <protection locked="0"/>
    </xf>
    <xf numFmtId="0" fontId="0" fillId="5" borderId="17" xfId="0" applyFill="1" applyBorder="1"/>
    <xf numFmtId="0" fontId="0" fillId="5" borderId="8" xfId="0" applyFill="1" applyBorder="1"/>
    <xf numFmtId="0" fontId="0" fillId="5" borderId="9" xfId="0" applyFill="1" applyBorder="1"/>
    <xf numFmtId="0" fontId="0" fillId="5" borderId="10" xfId="0" applyFill="1" applyBorder="1"/>
    <xf numFmtId="0" fontId="1" fillId="3" borderId="3" xfId="0" applyFont="1" applyFill="1" applyBorder="1" applyAlignment="1" applyProtection="1">
      <alignment horizontal="center"/>
      <protection locked="0"/>
    </xf>
    <xf numFmtId="0" fontId="1" fillId="3" borderId="21" xfId="0" applyFont="1" applyFill="1" applyBorder="1" applyAlignment="1" applyProtection="1">
      <alignment horizontal="center"/>
      <protection locked="0"/>
    </xf>
    <xf numFmtId="0" fontId="1" fillId="3" borderId="4" xfId="0" applyFont="1" applyFill="1" applyBorder="1" applyAlignment="1" applyProtection="1">
      <alignment horizontal="center"/>
      <protection locked="0"/>
    </xf>
    <xf numFmtId="0" fontId="1" fillId="3" borderId="23" xfId="0" applyFont="1" applyFill="1" applyBorder="1" applyAlignment="1" applyProtection="1">
      <alignment horizontal="center"/>
      <protection locked="0"/>
    </xf>
    <xf numFmtId="0" fontId="1" fillId="3" borderId="6" xfId="0" applyFont="1" applyFill="1" applyBorder="1" applyAlignment="1" applyProtection="1">
      <alignment horizontal="center"/>
      <protection locked="0"/>
    </xf>
    <xf numFmtId="0" fontId="1" fillId="3" borderId="22" xfId="0" applyFont="1" applyFill="1" applyBorder="1" applyAlignment="1" applyProtection="1">
      <alignment horizontal="center"/>
      <protection locked="0"/>
    </xf>
    <xf numFmtId="0" fontId="1" fillId="3" borderId="11" xfId="0" applyFont="1" applyFill="1" applyBorder="1" applyAlignment="1" applyProtection="1">
      <alignment horizontal="center"/>
      <protection locked="0"/>
    </xf>
    <xf numFmtId="0" fontId="1" fillId="3" borderId="25" xfId="0" applyFont="1" applyFill="1" applyBorder="1" applyAlignment="1" applyProtection="1">
      <alignment horizontal="center"/>
      <protection locked="0"/>
    </xf>
    <xf numFmtId="0" fontId="1" fillId="8" borderId="3" xfId="0" applyFont="1" applyFill="1" applyBorder="1" applyAlignment="1" applyProtection="1">
      <alignment horizontal="center"/>
      <protection locked="0"/>
    </xf>
    <xf numFmtId="0" fontId="1" fillId="8" borderId="21" xfId="0" applyFont="1" applyFill="1" applyBorder="1" applyAlignment="1" applyProtection="1">
      <alignment horizontal="center"/>
      <protection locked="0"/>
    </xf>
    <xf numFmtId="0" fontId="1" fillId="8" borderId="4" xfId="0" applyFont="1" applyFill="1" applyBorder="1" applyAlignment="1" applyProtection="1">
      <alignment horizontal="center"/>
      <protection locked="0"/>
    </xf>
    <xf numFmtId="0" fontId="1" fillId="8" borderId="23" xfId="0" applyFont="1" applyFill="1" applyBorder="1" applyAlignment="1" applyProtection="1">
      <alignment horizontal="center"/>
      <protection locked="0"/>
    </xf>
    <xf numFmtId="0" fontId="1" fillId="8" borderId="6" xfId="0" applyFont="1" applyFill="1" applyBorder="1" applyAlignment="1" applyProtection="1">
      <alignment horizontal="center"/>
      <protection locked="0"/>
    </xf>
    <xf numFmtId="0" fontId="1" fillId="8" borderId="22" xfId="0" applyFont="1" applyFill="1" applyBorder="1" applyAlignment="1" applyProtection="1">
      <alignment horizontal="center"/>
      <protection locked="0"/>
    </xf>
    <xf numFmtId="0" fontId="1" fillId="3" borderId="5" xfId="0" applyFont="1" applyFill="1" applyBorder="1" applyAlignment="1" applyProtection="1">
      <alignment horizontal="center"/>
      <protection locked="0"/>
    </xf>
    <xf numFmtId="0" fontId="1" fillId="0" borderId="6" xfId="0" applyFont="1" applyBorder="1" applyAlignment="1" applyProtection="1">
      <alignment horizontal="center"/>
      <protection locked="0"/>
    </xf>
    <xf numFmtId="2" fontId="3" fillId="6" borderId="24" xfId="0" applyNumberFormat="1" applyFont="1" applyFill="1" applyBorder="1" applyAlignment="1">
      <alignment horizontal="center"/>
    </xf>
    <xf numFmtId="0" fontId="1" fillId="6" borderId="3" xfId="0" applyFont="1" applyFill="1" applyBorder="1" applyAlignment="1" applyProtection="1">
      <alignment horizontal="center"/>
      <protection locked="0"/>
    </xf>
    <xf numFmtId="0" fontId="1" fillId="6" borderId="4" xfId="0" applyFont="1" applyFill="1" applyBorder="1" applyAlignment="1" applyProtection="1">
      <alignment horizontal="center"/>
      <protection locked="0"/>
    </xf>
    <xf numFmtId="0" fontId="1" fillId="6" borderId="5" xfId="0" applyFont="1" applyFill="1" applyBorder="1" applyAlignment="1">
      <alignment horizontal="center"/>
    </xf>
    <xf numFmtId="0" fontId="1" fillId="6" borderId="6" xfId="0" applyFont="1" applyFill="1" applyBorder="1" applyAlignment="1" applyProtection="1">
      <alignment horizontal="center"/>
      <protection locked="0"/>
    </xf>
    <xf numFmtId="0" fontId="1" fillId="6" borderId="6" xfId="0" applyFont="1" applyFill="1" applyBorder="1" applyAlignment="1">
      <alignment horizontal="center"/>
    </xf>
    <xf numFmtId="2" fontId="1" fillId="6" borderId="11" xfId="0" applyNumberFormat="1" applyFont="1" applyFill="1" applyBorder="1" applyAlignment="1">
      <alignment horizontal="center"/>
    </xf>
    <xf numFmtId="2" fontId="1" fillId="6" borderId="6" xfId="0" applyNumberFormat="1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6" fillId="3" borderId="9" xfId="0" applyFont="1" applyFill="1" applyBorder="1" applyAlignment="1">
      <alignment horizontal="center"/>
    </xf>
    <xf numFmtId="0" fontId="6" fillId="8" borderId="9" xfId="0" applyFont="1" applyFill="1" applyBorder="1" applyAlignment="1">
      <alignment horizontal="center"/>
    </xf>
    <xf numFmtId="2" fontId="3" fillId="6" borderId="11" xfId="0" applyNumberFormat="1" applyFont="1" applyFill="1" applyBorder="1" applyAlignment="1">
      <alignment horizontal="center"/>
    </xf>
    <xf numFmtId="0" fontId="1" fillId="6" borderId="11" xfId="0" applyFont="1" applyFill="1" applyBorder="1" applyAlignment="1" applyProtection="1">
      <alignment horizontal="center"/>
      <protection locked="0"/>
    </xf>
    <xf numFmtId="0" fontId="2" fillId="0" borderId="9" xfId="0" applyFont="1" applyBorder="1" applyAlignment="1">
      <alignment horizontal="center"/>
    </xf>
    <xf numFmtId="2" fontId="3" fillId="2" borderId="25" xfId="0" applyNumberFormat="1" applyFont="1" applyFill="1" applyBorder="1" applyAlignment="1">
      <alignment horizontal="center"/>
    </xf>
    <xf numFmtId="2" fontId="3" fillId="2" borderId="31" xfId="0" applyNumberFormat="1" applyFont="1" applyFill="1" applyBorder="1" applyAlignment="1">
      <alignment horizontal="center"/>
    </xf>
    <xf numFmtId="0" fontId="1" fillId="3" borderId="29" xfId="0" applyFont="1" applyFill="1" applyBorder="1" applyAlignment="1">
      <alignment horizontal="center"/>
    </xf>
    <xf numFmtId="0" fontId="1" fillId="8" borderId="29" xfId="0" applyFont="1" applyFill="1" applyBorder="1" applyAlignment="1">
      <alignment horizontal="center"/>
    </xf>
    <xf numFmtId="0" fontId="1" fillId="6" borderId="29" xfId="0" applyFont="1" applyFill="1" applyBorder="1" applyAlignment="1">
      <alignment horizontal="center"/>
    </xf>
    <xf numFmtId="0" fontId="1" fillId="8" borderId="30" xfId="0" applyFont="1" applyFill="1" applyBorder="1" applyAlignment="1">
      <alignment horizontal="center"/>
    </xf>
    <xf numFmtId="0" fontId="1" fillId="3" borderId="30" xfId="0" applyFont="1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7" fillId="0" borderId="32" xfId="0" applyFont="1" applyBorder="1" applyProtection="1">
      <protection locked="0"/>
    </xf>
    <xf numFmtId="0" fontId="7" fillId="0" borderId="33" xfId="0" applyFont="1" applyBorder="1" applyProtection="1">
      <protection locked="0"/>
    </xf>
    <xf numFmtId="0" fontId="7" fillId="0" borderId="34" xfId="0" applyFont="1" applyBorder="1" applyProtection="1">
      <protection locked="0"/>
    </xf>
    <xf numFmtId="0" fontId="1" fillId="3" borderId="32" xfId="0" applyFont="1" applyFill="1" applyBorder="1" applyAlignment="1" applyProtection="1">
      <alignment horizontal="center"/>
      <protection locked="0"/>
    </xf>
    <xf numFmtId="2" fontId="3" fillId="2" borderId="34" xfId="0" applyNumberFormat="1" applyFont="1" applyFill="1" applyBorder="1" applyAlignment="1">
      <alignment horizontal="center"/>
    </xf>
    <xf numFmtId="0" fontId="1" fillId="3" borderId="34" xfId="0" applyFont="1" applyFill="1" applyBorder="1" applyAlignment="1" applyProtection="1">
      <alignment horizontal="center"/>
      <protection locked="0"/>
    </xf>
    <xf numFmtId="0" fontId="1" fillId="0" borderId="33" xfId="0" applyFont="1" applyBorder="1" applyAlignment="1" applyProtection="1">
      <alignment horizontal="center"/>
      <protection locked="0"/>
    </xf>
    <xf numFmtId="0" fontId="1" fillId="3" borderId="35" xfId="0" applyFont="1" applyFill="1" applyBorder="1" applyAlignment="1" applyProtection="1">
      <alignment horizontal="center"/>
      <protection locked="0"/>
    </xf>
    <xf numFmtId="0" fontId="1" fillId="0" borderId="33" xfId="0" applyFont="1" applyBorder="1" applyAlignment="1">
      <alignment horizontal="center"/>
    </xf>
    <xf numFmtId="2" fontId="1" fillId="2" borderId="34" xfId="0" applyNumberFormat="1" applyFont="1" applyFill="1" applyBorder="1" applyAlignment="1">
      <alignment horizontal="center"/>
    </xf>
    <xf numFmtId="2" fontId="1" fillId="0" borderId="33" xfId="0" applyNumberFormat="1" applyFont="1" applyBorder="1" applyAlignment="1">
      <alignment horizontal="center"/>
    </xf>
    <xf numFmtId="0" fontId="1" fillId="3" borderId="36" xfId="0" applyFont="1" applyFill="1" applyBorder="1" applyAlignment="1" applyProtection="1">
      <alignment horizontal="center"/>
      <protection locked="0"/>
    </xf>
    <xf numFmtId="0" fontId="1" fillId="8" borderId="32" xfId="0" applyFont="1" applyFill="1" applyBorder="1" applyAlignment="1" applyProtection="1">
      <alignment horizontal="center"/>
      <protection locked="0"/>
    </xf>
    <xf numFmtId="2" fontId="3" fillId="2" borderId="37" xfId="0" applyNumberFormat="1" applyFont="1" applyFill="1" applyBorder="1" applyAlignment="1">
      <alignment horizontal="center"/>
    </xf>
    <xf numFmtId="0" fontId="1" fillId="8" borderId="36" xfId="0" applyFont="1" applyFill="1" applyBorder="1" applyAlignment="1" applyProtection="1">
      <alignment horizontal="center"/>
      <protection locked="0"/>
    </xf>
    <xf numFmtId="0" fontId="1" fillId="0" borderId="35" xfId="0" applyFont="1" applyBorder="1" applyAlignment="1">
      <alignment horizontal="center"/>
    </xf>
    <xf numFmtId="0" fontId="1" fillId="8" borderId="33" xfId="0" applyFont="1" applyFill="1" applyBorder="1" applyAlignment="1" applyProtection="1">
      <alignment horizontal="center"/>
      <protection locked="0"/>
    </xf>
    <xf numFmtId="0" fontId="1" fillId="3" borderId="33" xfId="0" applyFont="1" applyFill="1" applyBorder="1" applyAlignment="1" applyProtection="1">
      <alignment horizontal="center"/>
      <protection locked="0"/>
    </xf>
    <xf numFmtId="2" fontId="1" fillId="0" borderId="32" xfId="0" applyNumberFormat="1" applyFont="1" applyBorder="1" applyAlignment="1">
      <alignment horizontal="center"/>
    </xf>
    <xf numFmtId="0" fontId="7" fillId="0" borderId="38" xfId="0" applyFont="1" applyBorder="1" applyProtection="1">
      <protection locked="0"/>
    </xf>
    <xf numFmtId="0" fontId="7" fillId="0" borderId="39" xfId="0" applyFont="1" applyBorder="1" applyProtection="1">
      <protection locked="0"/>
    </xf>
    <xf numFmtId="0" fontId="7" fillId="0" borderId="40" xfId="0" applyFont="1" applyBorder="1" applyProtection="1">
      <protection locked="0"/>
    </xf>
    <xf numFmtId="0" fontId="1" fillId="3" borderId="38" xfId="0" applyFont="1" applyFill="1" applyBorder="1" applyAlignment="1" applyProtection="1">
      <alignment horizontal="center"/>
      <protection locked="0"/>
    </xf>
    <xf numFmtId="2" fontId="3" fillId="2" borderId="40" xfId="0" applyNumberFormat="1" applyFont="1" applyFill="1" applyBorder="1" applyAlignment="1">
      <alignment horizontal="center"/>
    </xf>
    <xf numFmtId="0" fontId="1" fillId="3" borderId="40" xfId="0" applyFont="1" applyFill="1" applyBorder="1" applyAlignment="1" applyProtection="1">
      <alignment horizontal="center"/>
      <protection locked="0"/>
    </xf>
    <xf numFmtId="0" fontId="1" fillId="0" borderId="41" xfId="0" applyFont="1" applyBorder="1" applyAlignment="1">
      <alignment horizontal="center"/>
    </xf>
    <xf numFmtId="0" fontId="1" fillId="3" borderId="39" xfId="0" applyFont="1" applyFill="1" applyBorder="1" applyAlignment="1" applyProtection="1">
      <alignment horizontal="center"/>
      <protection locked="0"/>
    </xf>
    <xf numFmtId="0" fontId="1" fillId="0" borderId="39" xfId="0" applyFont="1" applyBorder="1" applyAlignment="1">
      <alignment horizontal="center"/>
    </xf>
    <xf numFmtId="2" fontId="1" fillId="2" borderId="40" xfId="0" applyNumberFormat="1" applyFont="1" applyFill="1" applyBorder="1" applyAlignment="1">
      <alignment horizontal="center"/>
    </xf>
    <xf numFmtId="2" fontId="1" fillId="0" borderId="39" xfId="0" applyNumberFormat="1" applyFont="1" applyBorder="1" applyAlignment="1">
      <alignment horizontal="center"/>
    </xf>
    <xf numFmtId="0" fontId="1" fillId="3" borderId="42" xfId="0" applyFont="1" applyFill="1" applyBorder="1" applyAlignment="1" applyProtection="1">
      <alignment horizontal="center"/>
      <protection locked="0"/>
    </xf>
    <xf numFmtId="0" fontId="1" fillId="8" borderId="38" xfId="0" applyFont="1" applyFill="1" applyBorder="1" applyAlignment="1" applyProtection="1">
      <alignment horizontal="center"/>
      <protection locked="0"/>
    </xf>
    <xf numFmtId="0" fontId="1" fillId="8" borderId="42" xfId="0" applyFont="1" applyFill="1" applyBorder="1" applyAlignment="1" applyProtection="1">
      <alignment horizontal="center"/>
      <protection locked="0"/>
    </xf>
    <xf numFmtId="0" fontId="1" fillId="8" borderId="39" xfId="0" applyFont="1" applyFill="1" applyBorder="1" applyAlignment="1" applyProtection="1">
      <alignment horizontal="center"/>
      <protection locked="0"/>
    </xf>
    <xf numFmtId="2" fontId="1" fillId="0" borderId="38" xfId="0" applyNumberFormat="1" applyFont="1" applyBorder="1" applyAlignment="1">
      <alignment horizontal="center"/>
    </xf>
    <xf numFmtId="0" fontId="11" fillId="4" borderId="7" xfId="0" applyFont="1" applyFill="1" applyBorder="1" applyAlignment="1">
      <alignment horizontal="right"/>
    </xf>
    <xf numFmtId="0" fontId="1" fillId="3" borderId="44" xfId="0" applyFont="1" applyFill="1" applyBorder="1" applyAlignment="1">
      <alignment horizontal="center"/>
    </xf>
    <xf numFmtId="0" fontId="1" fillId="6" borderId="44" xfId="0" applyFont="1" applyFill="1" applyBorder="1" applyAlignment="1">
      <alignment horizontal="center"/>
    </xf>
    <xf numFmtId="0" fontId="1" fillId="3" borderId="45" xfId="0" applyFont="1" applyFill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2" fillId="5" borderId="8" xfId="0" applyFont="1" applyFill="1" applyBorder="1" applyAlignment="1" applyProtection="1">
      <alignment horizontal="center"/>
      <protection locked="0"/>
    </xf>
    <xf numFmtId="0" fontId="2" fillId="5" borderId="9" xfId="0" applyFont="1" applyFill="1" applyBorder="1" applyAlignment="1" applyProtection="1">
      <alignment horizontal="center"/>
      <protection locked="0"/>
    </xf>
    <xf numFmtId="0" fontId="4" fillId="2" borderId="2" xfId="0" applyFont="1" applyFill="1" applyBorder="1" applyAlignment="1">
      <alignment horizontal="center" wrapText="1"/>
    </xf>
    <xf numFmtId="0" fontId="4" fillId="2" borderId="16" xfId="0" applyFont="1" applyFill="1" applyBorder="1" applyAlignment="1">
      <alignment horizontal="center" wrapText="1"/>
    </xf>
    <xf numFmtId="0" fontId="5" fillId="8" borderId="1" xfId="0" applyFont="1" applyFill="1" applyBorder="1" applyAlignment="1">
      <alignment horizontal="center"/>
    </xf>
    <xf numFmtId="0" fontId="5" fillId="8" borderId="14" xfId="0" applyFont="1" applyFill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wrapText="1"/>
    </xf>
    <xf numFmtId="0" fontId="4" fillId="2" borderId="14" xfId="0" applyFont="1" applyFill="1" applyBorder="1" applyAlignment="1">
      <alignment horizontal="center" wrapText="1"/>
    </xf>
    <xf numFmtId="0" fontId="4" fillId="0" borderId="17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7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5" fillId="3" borderId="14" xfId="0" applyFont="1" applyFill="1" applyBorder="1" applyAlignment="1">
      <alignment horizontal="center"/>
    </xf>
    <xf numFmtId="0" fontId="8" fillId="7" borderId="27" xfId="0" applyFont="1" applyFill="1" applyBorder="1" applyAlignment="1">
      <alignment horizontal="center"/>
    </xf>
    <xf numFmtId="0" fontId="8" fillId="7" borderId="12" xfId="0" applyFont="1" applyFill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9" fillId="6" borderId="8" xfId="0" applyFont="1" applyFill="1" applyBorder="1" applyAlignment="1">
      <alignment horizontal="center"/>
    </xf>
    <xf numFmtId="0" fontId="9" fillId="6" borderId="10" xfId="0" applyFont="1" applyFill="1" applyBorder="1" applyAlignment="1">
      <alignment horizontal="center"/>
    </xf>
    <xf numFmtId="0" fontId="8" fillId="7" borderId="13" xfId="0" applyFont="1" applyFill="1" applyBorder="1" applyAlignment="1">
      <alignment horizontal="center"/>
    </xf>
    <xf numFmtId="0" fontId="8" fillId="7" borderId="16" xfId="0" applyFont="1" applyFill="1" applyBorder="1" applyAlignment="1">
      <alignment horizontal="center"/>
    </xf>
    <xf numFmtId="0" fontId="5" fillId="0" borderId="26" xfId="0" applyFont="1" applyBorder="1" applyAlignment="1">
      <alignment horizontal="center"/>
    </xf>
    <xf numFmtId="0" fontId="5" fillId="0" borderId="43" xfId="0" applyFont="1" applyBorder="1" applyAlignment="1">
      <alignment horizontal="center"/>
    </xf>
    <xf numFmtId="0" fontId="2" fillId="0" borderId="18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10" fillId="9" borderId="8" xfId="0" applyFont="1" applyFill="1" applyBorder="1" applyAlignment="1">
      <alignment horizontal="center"/>
    </xf>
    <xf numFmtId="0" fontId="10" fillId="9" borderId="9" xfId="0" applyFont="1" applyFill="1" applyBorder="1" applyAlignment="1">
      <alignment horizontal="center"/>
    </xf>
    <xf numFmtId="0" fontId="10" fillId="9" borderId="10" xfId="0" applyFont="1" applyFill="1" applyBorder="1" applyAlignment="1">
      <alignment horizontal="center"/>
    </xf>
    <xf numFmtId="0" fontId="6" fillId="3" borderId="8" xfId="0" applyFont="1" applyFill="1" applyBorder="1" applyAlignment="1">
      <alignment horizontal="center"/>
    </xf>
    <xf numFmtId="0" fontId="6" fillId="3" borderId="9" xfId="0" applyFont="1" applyFill="1" applyBorder="1" applyAlignment="1">
      <alignment horizontal="center"/>
    </xf>
    <xf numFmtId="0" fontId="6" fillId="3" borderId="10" xfId="0" applyFont="1" applyFill="1" applyBorder="1" applyAlignment="1">
      <alignment horizontal="center"/>
    </xf>
    <xf numFmtId="0" fontId="6" fillId="8" borderId="8" xfId="0" applyFont="1" applyFill="1" applyBorder="1" applyAlignment="1">
      <alignment horizontal="center"/>
    </xf>
    <xf numFmtId="0" fontId="6" fillId="8" borderId="9" xfId="0" applyFont="1" applyFill="1" applyBorder="1" applyAlignment="1">
      <alignment horizontal="center"/>
    </xf>
    <xf numFmtId="0" fontId="6" fillId="8" borderId="1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F36F31-A05F-4175-9F64-93DABFB73DDF}">
  <sheetPr>
    <pageSetUpPr fitToPage="1"/>
  </sheetPr>
  <dimension ref="A1:AX64"/>
  <sheetViews>
    <sheetView tabSelected="1" zoomScale="62" zoomScaleNormal="85" workbookViewId="0">
      <pane xSplit="4" ySplit="4" topLeftCell="AF5" activePane="bottomRight" state="frozen"/>
      <selection pane="topRight" activeCell="G1" sqref="G1"/>
      <selection pane="bottomLeft" activeCell="A9" sqref="A9"/>
      <selection pane="bottomRight" activeCell="AZ1" sqref="AZ1"/>
    </sheetView>
  </sheetViews>
  <sheetFormatPr baseColWidth="10" defaultColWidth="9.109375" defaultRowHeight="14.4" x14ac:dyDescent="0.3"/>
  <cols>
    <col min="1" max="1" width="25" style="1" customWidth="1"/>
    <col min="2" max="2" width="25.109375" style="1" customWidth="1"/>
    <col min="3" max="3" width="13.77734375" style="1" customWidth="1"/>
    <col min="4" max="4" width="12" style="1" customWidth="1"/>
    <col min="5" max="8" width="12" customWidth="1"/>
    <col min="9" max="9" width="12" style="2" customWidth="1"/>
    <col min="10" max="16" width="12" customWidth="1"/>
    <col min="18" max="19" width="13.44140625" customWidth="1"/>
    <col min="20" max="20" width="9.109375" style="2"/>
    <col min="23" max="23" width="12" customWidth="1"/>
    <col min="24" max="24" width="9.109375" customWidth="1"/>
    <col min="25" max="25" width="13.33203125" customWidth="1"/>
    <col min="26" max="26" width="12.33203125" customWidth="1"/>
    <col min="29" max="30" width="13.44140625" customWidth="1"/>
    <col min="31" max="31" width="9.109375" style="2"/>
    <col min="34" max="34" width="12" customWidth="1"/>
    <col min="36" max="36" width="13.44140625" customWidth="1"/>
    <col min="37" max="37" width="11.44140625" customWidth="1"/>
    <col min="40" max="41" width="13.44140625" customWidth="1"/>
    <col min="42" max="42" width="9.109375" style="2"/>
    <col min="45" max="45" width="12" customWidth="1"/>
    <col min="47" max="47" width="11.77734375" bestFit="1" customWidth="1"/>
    <col min="48" max="48" width="12.33203125" customWidth="1"/>
    <col min="49" max="49" width="11.77734375" customWidth="1"/>
  </cols>
  <sheetData>
    <row r="1" spans="1:50" ht="23.4" thickBot="1" x14ac:dyDescent="0.45">
      <c r="A1" s="154" t="s">
        <v>22</v>
      </c>
      <c r="B1" s="155"/>
      <c r="C1" s="155"/>
      <c r="D1" s="156"/>
      <c r="E1" s="157" t="s">
        <v>58</v>
      </c>
      <c r="F1" s="158"/>
      <c r="G1" s="158"/>
      <c r="H1" s="158"/>
      <c r="I1" s="158"/>
      <c r="J1" s="158"/>
      <c r="K1" s="158"/>
      <c r="L1" s="158"/>
      <c r="M1" s="158"/>
      <c r="N1" s="159"/>
      <c r="O1" s="55"/>
      <c r="P1" s="160" t="s">
        <v>59</v>
      </c>
      <c r="Q1" s="161"/>
      <c r="R1" s="161"/>
      <c r="S1" s="161"/>
      <c r="T1" s="161"/>
      <c r="U1" s="161"/>
      <c r="V1" s="161"/>
      <c r="W1" s="161"/>
      <c r="X1" s="161"/>
      <c r="Y1" s="162"/>
      <c r="Z1" s="56"/>
      <c r="AA1" s="157" t="s">
        <v>60</v>
      </c>
      <c r="AB1" s="158"/>
      <c r="AC1" s="158"/>
      <c r="AD1" s="158"/>
      <c r="AE1" s="158"/>
      <c r="AF1" s="158"/>
      <c r="AG1" s="158"/>
      <c r="AH1" s="158"/>
      <c r="AI1" s="158"/>
      <c r="AJ1" s="159"/>
      <c r="AK1" s="55"/>
      <c r="AL1" s="160" t="s">
        <v>61</v>
      </c>
      <c r="AM1" s="161"/>
      <c r="AN1" s="161"/>
      <c r="AO1" s="161"/>
      <c r="AP1" s="161"/>
      <c r="AQ1" s="161"/>
      <c r="AR1" s="161"/>
      <c r="AS1" s="161"/>
      <c r="AT1" s="161"/>
      <c r="AU1" s="162"/>
      <c r="AV1" s="56"/>
      <c r="AW1" s="136" t="s">
        <v>16</v>
      </c>
      <c r="AX1" s="137"/>
    </row>
    <row r="2" spans="1:50" ht="16.5" customHeight="1" thickBot="1" x14ac:dyDescent="0.35">
      <c r="A2" s="142" t="s">
        <v>0</v>
      </c>
      <c r="B2" s="145" t="s">
        <v>1</v>
      </c>
      <c r="C2" s="148" t="s">
        <v>43</v>
      </c>
      <c r="D2" s="151" t="s">
        <v>2</v>
      </c>
      <c r="E2" s="131" t="s">
        <v>4</v>
      </c>
      <c r="F2" s="133"/>
      <c r="G2" s="132" t="s">
        <v>5</v>
      </c>
      <c r="H2" s="132"/>
      <c r="I2" s="131" t="s">
        <v>6</v>
      </c>
      <c r="J2" s="132"/>
      <c r="K2" s="132"/>
      <c r="L2" s="133"/>
      <c r="M2" s="134" t="s">
        <v>16</v>
      </c>
      <c r="N2" s="135"/>
      <c r="O2" s="59"/>
      <c r="P2" s="131" t="s">
        <v>4</v>
      </c>
      <c r="Q2" s="133"/>
      <c r="R2" s="132" t="s">
        <v>5</v>
      </c>
      <c r="S2" s="132"/>
      <c r="T2" s="131" t="s">
        <v>6</v>
      </c>
      <c r="U2" s="132"/>
      <c r="V2" s="132"/>
      <c r="W2" s="133"/>
      <c r="X2" s="134" t="s">
        <v>16</v>
      </c>
      <c r="Y2" s="135"/>
      <c r="Z2" s="59"/>
      <c r="AA2" s="131" t="s">
        <v>4</v>
      </c>
      <c r="AB2" s="133"/>
      <c r="AC2" s="132" t="s">
        <v>5</v>
      </c>
      <c r="AD2" s="132"/>
      <c r="AE2" s="131" t="s">
        <v>6</v>
      </c>
      <c r="AF2" s="132"/>
      <c r="AG2" s="132"/>
      <c r="AH2" s="133"/>
      <c r="AI2" s="134" t="s">
        <v>16</v>
      </c>
      <c r="AJ2" s="135"/>
      <c r="AK2" s="59"/>
      <c r="AL2" s="131" t="s">
        <v>4</v>
      </c>
      <c r="AM2" s="133"/>
      <c r="AN2" s="132" t="s">
        <v>5</v>
      </c>
      <c r="AO2" s="132"/>
      <c r="AP2" s="131" t="s">
        <v>6</v>
      </c>
      <c r="AQ2" s="132"/>
      <c r="AR2" s="132"/>
      <c r="AS2" s="133"/>
      <c r="AT2" s="134" t="s">
        <v>16</v>
      </c>
      <c r="AU2" s="135"/>
      <c r="AV2" s="59"/>
      <c r="AW2" s="136" t="s">
        <v>17</v>
      </c>
      <c r="AX2" s="137"/>
    </row>
    <row r="3" spans="1:50" ht="15" customHeight="1" x14ac:dyDescent="0.3">
      <c r="A3" s="143"/>
      <c r="B3" s="146"/>
      <c r="C3" s="149"/>
      <c r="D3" s="152"/>
      <c r="E3" s="117" t="s">
        <v>7</v>
      </c>
      <c r="F3" s="119" t="s">
        <v>3</v>
      </c>
      <c r="G3" s="121" t="s">
        <v>8</v>
      </c>
      <c r="H3" s="111" t="s">
        <v>9</v>
      </c>
      <c r="I3" s="117" t="s">
        <v>10</v>
      </c>
      <c r="J3" s="123" t="s">
        <v>11</v>
      </c>
      <c r="K3" s="123" t="s">
        <v>12</v>
      </c>
      <c r="L3" s="111" t="s">
        <v>13</v>
      </c>
      <c r="M3" s="127" t="s">
        <v>14</v>
      </c>
      <c r="N3" s="115" t="s">
        <v>15</v>
      </c>
      <c r="O3" s="140" t="s">
        <v>67</v>
      </c>
      <c r="P3" s="117" t="s">
        <v>7</v>
      </c>
      <c r="Q3" s="119" t="s">
        <v>3</v>
      </c>
      <c r="R3" s="121" t="s">
        <v>8</v>
      </c>
      <c r="S3" s="111" t="s">
        <v>9</v>
      </c>
      <c r="T3" s="117" t="s">
        <v>10</v>
      </c>
      <c r="U3" s="123" t="s">
        <v>11</v>
      </c>
      <c r="V3" s="123" t="s">
        <v>12</v>
      </c>
      <c r="W3" s="111" t="s">
        <v>13</v>
      </c>
      <c r="X3" s="113" t="s">
        <v>14</v>
      </c>
      <c r="Y3" s="115" t="s">
        <v>15</v>
      </c>
      <c r="Z3" s="115" t="s">
        <v>67</v>
      </c>
      <c r="AA3" s="117" t="s">
        <v>7</v>
      </c>
      <c r="AB3" s="119" t="s">
        <v>3</v>
      </c>
      <c r="AC3" s="121" t="s">
        <v>8</v>
      </c>
      <c r="AD3" s="111" t="s">
        <v>9</v>
      </c>
      <c r="AE3" s="117" t="s">
        <v>10</v>
      </c>
      <c r="AF3" s="123" t="s">
        <v>11</v>
      </c>
      <c r="AG3" s="123" t="s">
        <v>12</v>
      </c>
      <c r="AH3" s="111" t="s">
        <v>13</v>
      </c>
      <c r="AI3" s="127" t="s">
        <v>14</v>
      </c>
      <c r="AJ3" s="115" t="s">
        <v>15</v>
      </c>
      <c r="AK3" s="115" t="s">
        <v>67</v>
      </c>
      <c r="AL3" s="117" t="s">
        <v>7</v>
      </c>
      <c r="AM3" s="119" t="s">
        <v>3</v>
      </c>
      <c r="AN3" s="121" t="s">
        <v>8</v>
      </c>
      <c r="AO3" s="111" t="s">
        <v>9</v>
      </c>
      <c r="AP3" s="117" t="s">
        <v>10</v>
      </c>
      <c r="AQ3" s="123" t="s">
        <v>11</v>
      </c>
      <c r="AR3" s="123" t="s">
        <v>12</v>
      </c>
      <c r="AS3" s="111" t="s">
        <v>13</v>
      </c>
      <c r="AT3" s="113" t="s">
        <v>14</v>
      </c>
      <c r="AU3" s="115" t="s">
        <v>15</v>
      </c>
      <c r="AV3" s="115" t="s">
        <v>67</v>
      </c>
      <c r="AW3" s="129" t="s">
        <v>14</v>
      </c>
      <c r="AX3" s="138" t="s">
        <v>15</v>
      </c>
    </row>
    <row r="4" spans="1:50" ht="15.75" customHeight="1" thickBot="1" x14ac:dyDescent="0.35">
      <c r="A4" s="144"/>
      <c r="B4" s="147"/>
      <c r="C4" s="150"/>
      <c r="D4" s="153"/>
      <c r="E4" s="118"/>
      <c r="F4" s="120"/>
      <c r="G4" s="122"/>
      <c r="H4" s="112"/>
      <c r="I4" s="118"/>
      <c r="J4" s="124"/>
      <c r="K4" s="124"/>
      <c r="L4" s="112"/>
      <c r="M4" s="128"/>
      <c r="N4" s="116"/>
      <c r="O4" s="141"/>
      <c r="P4" s="118"/>
      <c r="Q4" s="120"/>
      <c r="R4" s="122"/>
      <c r="S4" s="112"/>
      <c r="T4" s="118"/>
      <c r="U4" s="124"/>
      <c r="V4" s="124"/>
      <c r="W4" s="112"/>
      <c r="X4" s="114"/>
      <c r="Y4" s="116"/>
      <c r="Z4" s="116"/>
      <c r="AA4" s="118"/>
      <c r="AB4" s="120"/>
      <c r="AC4" s="122"/>
      <c r="AD4" s="112"/>
      <c r="AE4" s="118"/>
      <c r="AF4" s="124"/>
      <c r="AG4" s="124"/>
      <c r="AH4" s="112"/>
      <c r="AI4" s="128"/>
      <c r="AJ4" s="116"/>
      <c r="AK4" s="116"/>
      <c r="AL4" s="118"/>
      <c r="AM4" s="120"/>
      <c r="AN4" s="122"/>
      <c r="AO4" s="112"/>
      <c r="AP4" s="118"/>
      <c r="AQ4" s="124"/>
      <c r="AR4" s="124"/>
      <c r="AS4" s="112"/>
      <c r="AT4" s="114"/>
      <c r="AU4" s="116"/>
      <c r="AV4" s="116"/>
      <c r="AW4" s="130"/>
      <c r="AX4" s="139"/>
    </row>
    <row r="5" spans="1:50" ht="15" thickBot="1" x14ac:dyDescent="0.35">
      <c r="A5" s="125" t="s">
        <v>21</v>
      </c>
      <c r="B5" s="126"/>
      <c r="C5" s="126"/>
      <c r="D5" s="126"/>
      <c r="E5" s="26"/>
      <c r="F5" s="26"/>
      <c r="G5" s="26"/>
      <c r="H5" s="26"/>
      <c r="I5" s="23">
        <v>99</v>
      </c>
      <c r="J5" s="26"/>
      <c r="K5" s="26"/>
      <c r="L5" s="26"/>
      <c r="M5" s="26"/>
      <c r="N5" s="103" t="s">
        <v>68</v>
      </c>
      <c r="O5" s="23">
        <v>10</v>
      </c>
      <c r="P5" s="26"/>
      <c r="Q5" s="26"/>
      <c r="R5" s="26"/>
      <c r="S5" s="26"/>
      <c r="T5" s="23">
        <v>104</v>
      </c>
      <c r="U5" s="26"/>
      <c r="V5" s="26"/>
      <c r="W5" s="26"/>
      <c r="X5" s="26"/>
      <c r="Y5" s="103" t="s">
        <v>68</v>
      </c>
      <c r="Z5" s="23">
        <v>6</v>
      </c>
      <c r="AA5" s="26"/>
      <c r="AB5" s="26"/>
      <c r="AC5" s="26"/>
      <c r="AD5" s="26"/>
      <c r="AE5" s="23"/>
      <c r="AF5" s="26"/>
      <c r="AG5" s="26"/>
      <c r="AH5" s="26"/>
      <c r="AI5" s="26"/>
      <c r="AJ5" s="103" t="s">
        <v>68</v>
      </c>
      <c r="AK5" s="23">
        <v>4</v>
      </c>
      <c r="AL5" s="26"/>
      <c r="AM5" s="26"/>
      <c r="AN5" s="26"/>
      <c r="AO5" s="26"/>
      <c r="AP5" s="23">
        <v>110</v>
      </c>
      <c r="AQ5" s="27"/>
      <c r="AR5" s="28"/>
      <c r="AS5" s="28"/>
      <c r="AT5" s="28"/>
      <c r="AU5" s="103" t="s">
        <v>68</v>
      </c>
      <c r="AV5" s="23">
        <v>5</v>
      </c>
      <c r="AW5" s="28"/>
      <c r="AX5" s="29"/>
    </row>
    <row r="6" spans="1:50" ht="15" thickBot="1" x14ac:dyDescent="0.35">
      <c r="A6" s="14" t="s">
        <v>27</v>
      </c>
      <c r="B6" s="15" t="s">
        <v>28</v>
      </c>
      <c r="C6" s="15" t="s">
        <v>25</v>
      </c>
      <c r="D6" s="16" t="s">
        <v>26</v>
      </c>
      <c r="E6" s="30">
        <v>61.070999999999998</v>
      </c>
      <c r="F6" s="13">
        <f>(100-E6)</f>
        <v>38.929000000000002</v>
      </c>
      <c r="G6" s="30">
        <v>0</v>
      </c>
      <c r="H6" s="36">
        <v>0</v>
      </c>
      <c r="I6" s="45">
        <f>$I$5</f>
        <v>99</v>
      </c>
      <c r="J6" s="44">
        <v>105</v>
      </c>
      <c r="K6" s="3">
        <f>I6-J6</f>
        <v>-6</v>
      </c>
      <c r="L6" s="4">
        <f>IF(K6&gt;20,1*(K6-20),IF(K6&lt;-20,-1*(0.4*(K6+20)),0))</f>
        <v>0</v>
      </c>
      <c r="M6" s="8">
        <f>F6+G6+H6+L6</f>
        <v>38.929000000000002</v>
      </c>
      <c r="N6" s="98">
        <v>4</v>
      </c>
      <c r="O6" s="104">
        <f>IF(N6="",0,VLOOKUP(N6,Feuil1!A$1:B$19,2)*O$5)</f>
        <v>30</v>
      </c>
      <c r="P6" s="38">
        <v>67.86</v>
      </c>
      <c r="Q6" s="12">
        <f t="shared" ref="Q6:Q18" si="0">(100-P6)</f>
        <v>32.14</v>
      </c>
      <c r="R6" s="38">
        <v>8</v>
      </c>
      <c r="S6" s="40"/>
      <c r="T6" s="7">
        <f t="shared" ref="T6:T18" si="1">T$5</f>
        <v>104</v>
      </c>
      <c r="U6" s="42">
        <v>143</v>
      </c>
      <c r="V6" s="3">
        <f t="shared" ref="V6:V18" si="2">T6-U6</f>
        <v>-39</v>
      </c>
      <c r="W6" s="4">
        <f t="shared" ref="W6:W18" si="3">IF(V6&gt;20,1*(V6-20),IF(V6&lt;-20,-1*(0.4*(V6+20)),0))</f>
        <v>7.6000000000000005</v>
      </c>
      <c r="X6" s="8">
        <f>Q6+R6+S6+W6</f>
        <v>47.74</v>
      </c>
      <c r="Y6" s="40">
        <v>5</v>
      </c>
      <c r="Z6" s="63">
        <f>IF(Y6="",0,VLOOKUP(Y6,Feuil1!A$1:B$19,2)*Z$5)</f>
        <v>12</v>
      </c>
      <c r="AA6" s="30">
        <v>67.8</v>
      </c>
      <c r="AB6" s="12">
        <f t="shared" ref="AB6:AB18" si="4">(100-AA6)</f>
        <v>32.200000000000003</v>
      </c>
      <c r="AC6" s="30">
        <v>0</v>
      </c>
      <c r="AD6" s="32">
        <v>0</v>
      </c>
      <c r="AE6" s="7">
        <f t="shared" ref="AE6:AE18" si="5">AE$5</f>
        <v>0</v>
      </c>
      <c r="AF6" s="34"/>
      <c r="AG6" s="3">
        <f t="shared" ref="AG6:AG18" si="6">AE6-AF6</f>
        <v>0</v>
      </c>
      <c r="AH6" s="4">
        <f t="shared" ref="AH6:AH18" si="7">IF(AG6&gt;20,1*(AG6-20),IF(AG6&lt;-20,-1*(0.4*(AG6+20)),0))</f>
        <v>0</v>
      </c>
      <c r="AI6" s="8">
        <f t="shared" ref="AI6:AI18" si="8">AB6+AC6+AD6+AH6</f>
        <v>32.200000000000003</v>
      </c>
      <c r="AJ6" s="32">
        <v>2</v>
      </c>
      <c r="AK6" s="62">
        <f>IF(AJ6="",0,VLOOKUP(AJ6,Feuil1!A$1:B$19,2)*AK$5)</f>
        <v>20</v>
      </c>
      <c r="AL6" s="38">
        <v>62.86</v>
      </c>
      <c r="AM6" s="12">
        <f t="shared" ref="AM6:AM18" si="9">(100-AL6)</f>
        <v>37.14</v>
      </c>
      <c r="AN6" s="38"/>
      <c r="AO6" s="40"/>
      <c r="AP6" s="7">
        <f t="shared" ref="AP6:AP18" si="10">AP$5</f>
        <v>110</v>
      </c>
      <c r="AQ6" s="42">
        <v>123.05</v>
      </c>
      <c r="AR6" s="3">
        <f t="shared" ref="AR6:AR18" si="11">AP6-AQ6</f>
        <v>-13.049999999999997</v>
      </c>
      <c r="AS6" s="4">
        <f t="shared" ref="AS6:AS18" si="12">IF(AR6&gt;20,1*(AR6-20),IF(AR6&lt;-20,-1*(0.4*(AR6+20)),0))</f>
        <v>0</v>
      </c>
      <c r="AT6" s="8">
        <f t="shared" ref="AT6:AT18" si="13">AM6+AN6+AO6+AS6</f>
        <v>37.14</v>
      </c>
      <c r="AU6" s="40">
        <v>2</v>
      </c>
      <c r="AV6" s="63">
        <f>IF(AU6="",0,VLOOKUP(AU6,Feuil1!A$1:B$19,2)*AV$5)</f>
        <v>25</v>
      </c>
      <c r="AW6" s="9">
        <f t="shared" ref="AW6:AW18" si="14">(O6+Z6+AK6+AV6)</f>
        <v>87</v>
      </c>
      <c r="AX6" s="107">
        <f t="shared" ref="AX6:AX14" si="15">IF(AW6&gt;0,RANK(AW6,AW$6:AW$18),"")</f>
        <v>1</v>
      </c>
    </row>
    <row r="7" spans="1:50" ht="15" thickBot="1" x14ac:dyDescent="0.35">
      <c r="A7" s="14" t="s">
        <v>33</v>
      </c>
      <c r="B7" s="15" t="s">
        <v>34</v>
      </c>
      <c r="C7" s="15" t="s">
        <v>25</v>
      </c>
      <c r="D7" s="16" t="s">
        <v>35</v>
      </c>
      <c r="E7" s="30">
        <v>63.570999999999998</v>
      </c>
      <c r="F7" s="13">
        <f>(100-E7)</f>
        <v>36.429000000000002</v>
      </c>
      <c r="G7" s="30">
        <v>0</v>
      </c>
      <c r="H7" s="36">
        <v>0</v>
      </c>
      <c r="I7" s="45">
        <f>$I$5</f>
        <v>99</v>
      </c>
      <c r="J7" s="44">
        <v>90</v>
      </c>
      <c r="K7" s="3">
        <f>I7-J7</f>
        <v>9</v>
      </c>
      <c r="L7" s="4">
        <f>IF(K7&gt;20,1*(K7-20),IF(K7&lt;-20,-1*(0.4*(K7+20)),0))</f>
        <v>0</v>
      </c>
      <c r="M7" s="8">
        <f>F7+G7+H7+L7</f>
        <v>36.429000000000002</v>
      </c>
      <c r="N7" s="32">
        <v>1</v>
      </c>
      <c r="O7" s="104">
        <f>IF(N7="",0,VLOOKUP(N7,Feuil1!A$1:B$19,2)*O$5)</f>
        <v>60</v>
      </c>
      <c r="P7" s="47"/>
      <c r="Q7" s="46">
        <f t="shared" si="0"/>
        <v>100</v>
      </c>
      <c r="R7" s="47"/>
      <c r="S7" s="48"/>
      <c r="T7" s="49">
        <f t="shared" si="1"/>
        <v>104</v>
      </c>
      <c r="U7" s="50"/>
      <c r="V7" s="51">
        <f t="shared" si="2"/>
        <v>104</v>
      </c>
      <c r="W7" s="52">
        <f t="shared" si="3"/>
        <v>84</v>
      </c>
      <c r="X7" s="53"/>
      <c r="Y7" s="48" t="s">
        <v>64</v>
      </c>
      <c r="Z7" s="64">
        <f>IF(Y7="",0,VLOOKUP(Y7,Feuil1!A$1:B$19,2)*Z$5)</f>
        <v>0</v>
      </c>
      <c r="AA7" s="30"/>
      <c r="AB7" s="12">
        <f t="shared" si="4"/>
        <v>100</v>
      </c>
      <c r="AC7" s="30"/>
      <c r="AD7" s="32"/>
      <c r="AE7" s="7">
        <f t="shared" si="5"/>
        <v>0</v>
      </c>
      <c r="AF7" s="34"/>
      <c r="AG7" s="3">
        <f t="shared" si="6"/>
        <v>0</v>
      </c>
      <c r="AH7" s="4">
        <f t="shared" si="7"/>
        <v>0</v>
      </c>
      <c r="AI7" s="8">
        <f t="shared" si="8"/>
        <v>100</v>
      </c>
      <c r="AJ7" s="32"/>
      <c r="AK7" s="62">
        <f>IF(AJ7="",0,VLOOKUP(AJ7,Feuil1!A$1:B$19,2)*AK$5)</f>
        <v>0</v>
      </c>
      <c r="AL7" s="38"/>
      <c r="AM7" s="12">
        <f t="shared" si="9"/>
        <v>100</v>
      </c>
      <c r="AN7" s="38"/>
      <c r="AO7" s="40"/>
      <c r="AP7" s="7">
        <f t="shared" si="10"/>
        <v>110</v>
      </c>
      <c r="AQ7" s="42"/>
      <c r="AR7" s="3">
        <f t="shared" si="11"/>
        <v>110</v>
      </c>
      <c r="AS7" s="4">
        <f t="shared" si="12"/>
        <v>90</v>
      </c>
      <c r="AT7" s="8">
        <f t="shared" si="13"/>
        <v>190</v>
      </c>
      <c r="AU7" s="40"/>
      <c r="AV7" s="63">
        <f>IF(AU7="",0,VLOOKUP(AU7,Feuil1!A$1:B$19,2)*AV$5)</f>
        <v>0</v>
      </c>
      <c r="AW7" s="9">
        <f t="shared" si="14"/>
        <v>60</v>
      </c>
      <c r="AX7" s="107">
        <f t="shared" si="15"/>
        <v>2</v>
      </c>
    </row>
    <row r="8" spans="1:50" ht="15" thickBot="1" x14ac:dyDescent="0.35">
      <c r="A8" s="14" t="s">
        <v>23</v>
      </c>
      <c r="B8" s="15" t="s">
        <v>24</v>
      </c>
      <c r="C8" s="15" t="s">
        <v>25</v>
      </c>
      <c r="D8" s="16" t="s">
        <v>26</v>
      </c>
      <c r="E8" s="30">
        <v>62.143000000000001</v>
      </c>
      <c r="F8" s="13">
        <f>(100-E8)</f>
        <v>37.856999999999999</v>
      </c>
      <c r="G8" s="30">
        <v>0</v>
      </c>
      <c r="H8" s="36">
        <v>0</v>
      </c>
      <c r="I8" s="45">
        <f>$I$5</f>
        <v>99</v>
      </c>
      <c r="J8" s="44">
        <v>95</v>
      </c>
      <c r="K8" s="3">
        <f>I8-J8</f>
        <v>4</v>
      </c>
      <c r="L8" s="4">
        <f>IF(K8&gt;20,1*(K8-20),IF(K8&lt;-20,-1*(0.4*(K8+20)),0))</f>
        <v>0</v>
      </c>
      <c r="M8" s="8">
        <f>F8+G8+H8+L8</f>
        <v>37.856999999999999</v>
      </c>
      <c r="N8" s="32">
        <v>2</v>
      </c>
      <c r="O8" s="104">
        <f>IF(N8="",0,VLOOKUP(N8,Feuil1!A$1:B$19,2)*O$5)</f>
        <v>50</v>
      </c>
      <c r="P8" s="47"/>
      <c r="Q8" s="46">
        <f t="shared" si="0"/>
        <v>100</v>
      </c>
      <c r="R8" s="47"/>
      <c r="S8" s="48"/>
      <c r="T8" s="49">
        <f t="shared" si="1"/>
        <v>104</v>
      </c>
      <c r="U8" s="50"/>
      <c r="V8" s="51">
        <f t="shared" si="2"/>
        <v>104</v>
      </c>
      <c r="W8" s="52">
        <f t="shared" si="3"/>
        <v>84</v>
      </c>
      <c r="X8" s="53"/>
      <c r="Y8" s="48"/>
      <c r="Z8" s="64">
        <f>IF(Y8="",0,VLOOKUP(Y8,Feuil1!A$1:B$19,2)*Z$5)</f>
        <v>0</v>
      </c>
      <c r="AA8" s="30"/>
      <c r="AB8" s="12">
        <f t="shared" si="4"/>
        <v>100</v>
      </c>
      <c r="AC8" s="30"/>
      <c r="AD8" s="32"/>
      <c r="AE8" s="7">
        <f t="shared" si="5"/>
        <v>0</v>
      </c>
      <c r="AF8" s="34"/>
      <c r="AG8" s="3">
        <f t="shared" si="6"/>
        <v>0</v>
      </c>
      <c r="AH8" s="4">
        <f t="shared" si="7"/>
        <v>0</v>
      </c>
      <c r="AI8" s="8">
        <f t="shared" si="8"/>
        <v>100</v>
      </c>
      <c r="AJ8" s="32"/>
      <c r="AK8" s="62">
        <f>IF(AJ8="",0,VLOOKUP(AJ8,Feuil1!A$1:B$19,2)*AK$5)</f>
        <v>0</v>
      </c>
      <c r="AL8" s="38"/>
      <c r="AM8" s="12">
        <f t="shared" si="9"/>
        <v>100</v>
      </c>
      <c r="AN8" s="38"/>
      <c r="AO8" s="40"/>
      <c r="AP8" s="7">
        <f t="shared" si="10"/>
        <v>110</v>
      </c>
      <c r="AQ8" s="42"/>
      <c r="AR8" s="3">
        <f t="shared" si="11"/>
        <v>110</v>
      </c>
      <c r="AS8" s="4">
        <f t="shared" si="12"/>
        <v>90</v>
      </c>
      <c r="AT8" s="8">
        <f t="shared" si="13"/>
        <v>190</v>
      </c>
      <c r="AU8" s="40"/>
      <c r="AV8" s="63">
        <f>IF(AU8="",0,VLOOKUP(AU8,Feuil1!A$1:B$19,2)*AV$5)</f>
        <v>0</v>
      </c>
      <c r="AW8" s="9">
        <f t="shared" si="14"/>
        <v>50</v>
      </c>
      <c r="AX8" s="107">
        <f t="shared" si="15"/>
        <v>5</v>
      </c>
    </row>
    <row r="9" spans="1:50" ht="15" thickBot="1" x14ac:dyDescent="0.35">
      <c r="A9" s="14" t="s">
        <v>29</v>
      </c>
      <c r="B9" s="15" t="s">
        <v>57</v>
      </c>
      <c r="C9" s="15" t="s">
        <v>25</v>
      </c>
      <c r="D9" s="16" t="s">
        <v>26</v>
      </c>
      <c r="E9" s="30">
        <v>59.286000000000001</v>
      </c>
      <c r="F9" s="13">
        <f>(100-E9)</f>
        <v>40.713999999999999</v>
      </c>
      <c r="G9" s="30">
        <v>4</v>
      </c>
      <c r="H9" s="36">
        <v>20</v>
      </c>
      <c r="I9" s="45">
        <f>$I$5</f>
        <v>99</v>
      </c>
      <c r="J9" s="44">
        <v>107</v>
      </c>
      <c r="K9" s="3">
        <f>I9-J9</f>
        <v>-8</v>
      </c>
      <c r="L9" s="4">
        <f>IF(K9&gt;20,1*(K9-20),IF(K9&lt;-20,-1*(0.4*(K9+20)),0))</f>
        <v>0</v>
      </c>
      <c r="M9" s="8">
        <f>F9+G9+H9+L9</f>
        <v>64.713999999999999</v>
      </c>
      <c r="N9" s="32">
        <v>8</v>
      </c>
      <c r="O9" s="104">
        <f>IF(N9="",0,VLOOKUP(N9,Feuil1!A$1:B$19,2)*O$5)</f>
        <v>0</v>
      </c>
      <c r="P9" s="38">
        <v>65.709999999999994</v>
      </c>
      <c r="Q9" s="12">
        <f t="shared" si="0"/>
        <v>34.290000000000006</v>
      </c>
      <c r="R9" s="38">
        <v>4</v>
      </c>
      <c r="S9" s="40"/>
      <c r="T9" s="7">
        <f t="shared" si="1"/>
        <v>104</v>
      </c>
      <c r="U9" s="42">
        <v>104</v>
      </c>
      <c r="V9" s="3">
        <f t="shared" si="2"/>
        <v>0</v>
      </c>
      <c r="W9" s="4">
        <f t="shared" si="3"/>
        <v>0</v>
      </c>
      <c r="X9" s="8">
        <f>Q9+R9+S9+W9</f>
        <v>38.290000000000006</v>
      </c>
      <c r="Y9" s="40">
        <v>2</v>
      </c>
      <c r="Z9" s="63">
        <f>IF(Y9="",0,VLOOKUP(Y9,Feuil1!A$1:B$19,2)*Z$5)</f>
        <v>30</v>
      </c>
      <c r="AA9" s="30">
        <v>67.150000000000006</v>
      </c>
      <c r="AB9" s="12">
        <f t="shared" si="4"/>
        <v>32.849999999999994</v>
      </c>
      <c r="AC9" s="30">
        <v>0</v>
      </c>
      <c r="AD9" s="32">
        <v>0</v>
      </c>
      <c r="AE9" s="7">
        <f t="shared" si="5"/>
        <v>0</v>
      </c>
      <c r="AF9" s="34"/>
      <c r="AG9" s="3">
        <f t="shared" si="6"/>
        <v>0</v>
      </c>
      <c r="AH9" s="4">
        <f t="shared" si="7"/>
        <v>0</v>
      </c>
      <c r="AI9" s="8">
        <f t="shared" si="8"/>
        <v>32.849999999999994</v>
      </c>
      <c r="AJ9" s="32">
        <v>3</v>
      </c>
      <c r="AK9" s="62">
        <f>IF(AJ9="",0,VLOOKUP(AJ9,Feuil1!A$1:B$19,2)*AK$5)</f>
        <v>16</v>
      </c>
      <c r="AL9" s="38">
        <v>61.79</v>
      </c>
      <c r="AM9" s="12">
        <f t="shared" si="9"/>
        <v>38.21</v>
      </c>
      <c r="AN9" s="38"/>
      <c r="AO9" s="40">
        <v>20</v>
      </c>
      <c r="AP9" s="7">
        <f t="shared" si="10"/>
        <v>110</v>
      </c>
      <c r="AQ9" s="42">
        <v>105.95</v>
      </c>
      <c r="AR9" s="3">
        <f t="shared" si="11"/>
        <v>4.0499999999999972</v>
      </c>
      <c r="AS9" s="4">
        <f t="shared" si="12"/>
        <v>0</v>
      </c>
      <c r="AT9" s="8">
        <f t="shared" si="13"/>
        <v>58.21</v>
      </c>
      <c r="AU9" s="40">
        <v>5</v>
      </c>
      <c r="AV9" s="63">
        <f>IF(AU9="",0,VLOOKUP(AU9,Feuil1!A$1:B$19,2)*AV$5)</f>
        <v>10</v>
      </c>
      <c r="AW9" s="9">
        <f t="shared" si="14"/>
        <v>56</v>
      </c>
      <c r="AX9" s="107">
        <f t="shared" si="15"/>
        <v>3</v>
      </c>
    </row>
    <row r="10" spans="1:50" ht="15" thickBot="1" x14ac:dyDescent="0.35">
      <c r="A10" s="14" t="s">
        <v>53</v>
      </c>
      <c r="B10" s="15" t="s">
        <v>54</v>
      </c>
      <c r="C10" s="15" t="s">
        <v>25</v>
      </c>
      <c r="D10" s="16" t="s">
        <v>26</v>
      </c>
      <c r="E10" s="30"/>
      <c r="F10" s="13"/>
      <c r="G10" s="30"/>
      <c r="H10" s="36"/>
      <c r="I10" s="45"/>
      <c r="J10" s="44"/>
      <c r="K10" s="3"/>
      <c r="L10" s="4"/>
      <c r="M10" s="8"/>
      <c r="N10" s="32"/>
      <c r="O10" s="104">
        <f>IF(N10="",0,VLOOKUP(N10,Feuil1!A$1:B$19,2)*O$5)</f>
        <v>0</v>
      </c>
      <c r="P10" s="38">
        <v>62.5</v>
      </c>
      <c r="Q10" s="12">
        <f t="shared" si="0"/>
        <v>37.5</v>
      </c>
      <c r="R10" s="38"/>
      <c r="S10" s="40"/>
      <c r="T10" s="7">
        <f t="shared" si="1"/>
        <v>104</v>
      </c>
      <c r="U10" s="42">
        <v>108</v>
      </c>
      <c r="V10" s="3">
        <f t="shared" si="2"/>
        <v>-4</v>
      </c>
      <c r="W10" s="4">
        <f t="shared" si="3"/>
        <v>0</v>
      </c>
      <c r="X10" s="8">
        <f>Q10+R10+S10+W10</f>
        <v>37.5</v>
      </c>
      <c r="Y10" s="40">
        <v>1</v>
      </c>
      <c r="Z10" s="63">
        <f>IF(Y10="",0,VLOOKUP(Y10,Feuil1!A$1:B$19,2)*Z$5)</f>
        <v>36</v>
      </c>
      <c r="AA10" s="30"/>
      <c r="AB10" s="12">
        <f t="shared" si="4"/>
        <v>100</v>
      </c>
      <c r="AC10" s="30"/>
      <c r="AD10" s="32"/>
      <c r="AE10" s="7">
        <f t="shared" si="5"/>
        <v>0</v>
      </c>
      <c r="AF10" s="34"/>
      <c r="AG10" s="3">
        <f t="shared" si="6"/>
        <v>0</v>
      </c>
      <c r="AH10" s="4">
        <f t="shared" si="7"/>
        <v>0</v>
      </c>
      <c r="AI10" s="8">
        <f t="shared" si="8"/>
        <v>100</v>
      </c>
      <c r="AJ10" s="32"/>
      <c r="AK10" s="62">
        <f>IF(AJ10="",0,VLOOKUP(AJ10,Feuil1!A$1:B$19,2)*AK$5)</f>
        <v>0</v>
      </c>
      <c r="AL10" s="38"/>
      <c r="AM10" s="12">
        <f t="shared" si="9"/>
        <v>100</v>
      </c>
      <c r="AN10" s="38"/>
      <c r="AO10" s="40"/>
      <c r="AP10" s="7">
        <f t="shared" si="10"/>
        <v>110</v>
      </c>
      <c r="AQ10" s="42"/>
      <c r="AR10" s="3">
        <f t="shared" si="11"/>
        <v>110</v>
      </c>
      <c r="AS10" s="4">
        <f t="shared" si="12"/>
        <v>90</v>
      </c>
      <c r="AT10" s="8">
        <f t="shared" si="13"/>
        <v>190</v>
      </c>
      <c r="AU10" s="40"/>
      <c r="AV10" s="63">
        <f>IF(AU10="",0,VLOOKUP(AU10,Feuil1!A$1:B$19,2)*AV$5)</f>
        <v>0</v>
      </c>
      <c r="AW10" s="9">
        <f t="shared" si="14"/>
        <v>36</v>
      </c>
      <c r="AX10" s="107">
        <f t="shared" si="15"/>
        <v>6</v>
      </c>
    </row>
    <row r="11" spans="1:50" ht="15" thickBot="1" x14ac:dyDescent="0.35">
      <c r="A11" s="14" t="s">
        <v>30</v>
      </c>
      <c r="B11" s="15" t="s">
        <v>31</v>
      </c>
      <c r="C11" s="15" t="s">
        <v>25</v>
      </c>
      <c r="D11" s="16" t="s">
        <v>26</v>
      </c>
      <c r="E11" s="30" t="s">
        <v>32</v>
      </c>
      <c r="F11" s="13"/>
      <c r="G11" s="30"/>
      <c r="H11" s="36"/>
      <c r="I11" s="45"/>
      <c r="J11" s="44"/>
      <c r="K11" s="3"/>
      <c r="L11" s="4"/>
      <c r="M11" s="8"/>
      <c r="N11" s="32" t="s">
        <v>32</v>
      </c>
      <c r="O11" s="104">
        <f>IF(N11="",0,VLOOKUP(N11,Feuil1!A$1:B$19,2)*O$5)</f>
        <v>0</v>
      </c>
      <c r="P11" s="38">
        <v>60.71</v>
      </c>
      <c r="Q11" s="12">
        <f t="shared" si="0"/>
        <v>39.29</v>
      </c>
      <c r="R11" s="38"/>
      <c r="S11" s="40"/>
      <c r="T11" s="7">
        <f t="shared" si="1"/>
        <v>104</v>
      </c>
      <c r="U11" s="42">
        <v>99</v>
      </c>
      <c r="V11" s="3">
        <f t="shared" si="2"/>
        <v>5</v>
      </c>
      <c r="W11" s="4">
        <f t="shared" si="3"/>
        <v>0</v>
      </c>
      <c r="X11" s="8">
        <f>Q11+R11+S11+W11</f>
        <v>39.29</v>
      </c>
      <c r="Y11" s="40">
        <v>3</v>
      </c>
      <c r="Z11" s="63">
        <f>IF(Y11="",0,VLOOKUP(Y11,Feuil1!A$1:B$19,2)*Z$5)</f>
        <v>24</v>
      </c>
      <c r="AA11" s="30"/>
      <c r="AB11" s="12">
        <f t="shared" si="4"/>
        <v>100</v>
      </c>
      <c r="AC11" s="30"/>
      <c r="AD11" s="32"/>
      <c r="AE11" s="7">
        <f t="shared" si="5"/>
        <v>0</v>
      </c>
      <c r="AF11" s="34"/>
      <c r="AG11" s="3">
        <f t="shared" si="6"/>
        <v>0</v>
      </c>
      <c r="AH11" s="4">
        <f t="shared" si="7"/>
        <v>0</v>
      </c>
      <c r="AI11" s="8">
        <f t="shared" si="8"/>
        <v>100</v>
      </c>
      <c r="AJ11" s="32"/>
      <c r="AK11" s="62">
        <f>IF(AJ11="",0,VLOOKUP(AJ11,Feuil1!A$1:B$19,2)*AK$5)</f>
        <v>0</v>
      </c>
      <c r="AL11" s="38">
        <v>64.290000000000006</v>
      </c>
      <c r="AM11" s="12">
        <f t="shared" si="9"/>
        <v>35.709999999999994</v>
      </c>
      <c r="AN11" s="38"/>
      <c r="AO11" s="40"/>
      <c r="AP11" s="7">
        <f t="shared" si="10"/>
        <v>110</v>
      </c>
      <c r="AQ11" s="42">
        <v>99.62</v>
      </c>
      <c r="AR11" s="3">
        <f t="shared" si="11"/>
        <v>10.379999999999995</v>
      </c>
      <c r="AS11" s="4">
        <f t="shared" si="12"/>
        <v>0</v>
      </c>
      <c r="AT11" s="8">
        <f t="shared" si="13"/>
        <v>35.709999999999994</v>
      </c>
      <c r="AU11" s="40">
        <v>1</v>
      </c>
      <c r="AV11" s="63">
        <f>IF(AU11="",0,VLOOKUP(AU11,Feuil1!A$1:B$19,2)*AV$5)</f>
        <v>30</v>
      </c>
      <c r="AW11" s="9">
        <f t="shared" si="14"/>
        <v>54</v>
      </c>
      <c r="AX11" s="107">
        <f t="shared" si="15"/>
        <v>4</v>
      </c>
    </row>
    <row r="12" spans="1:50" ht="15" thickBot="1" x14ac:dyDescent="0.35">
      <c r="A12" s="14" t="s">
        <v>71</v>
      </c>
      <c r="B12" s="15" t="s">
        <v>72</v>
      </c>
      <c r="C12" s="15" t="s">
        <v>25</v>
      </c>
      <c r="D12" s="16"/>
      <c r="E12" s="30"/>
      <c r="F12" s="13"/>
      <c r="G12" s="30"/>
      <c r="H12" s="36"/>
      <c r="I12" s="45"/>
      <c r="J12" s="44"/>
      <c r="K12" s="3"/>
      <c r="L12" s="4"/>
      <c r="M12" s="8"/>
      <c r="N12" s="32"/>
      <c r="O12" s="104">
        <f>IF(N12="",0,VLOOKUP(N12,Feuil1!A$1:B$19,2)*O$5)</f>
        <v>0</v>
      </c>
      <c r="P12" s="38"/>
      <c r="Q12" s="12">
        <f t="shared" si="0"/>
        <v>100</v>
      </c>
      <c r="R12" s="38"/>
      <c r="S12" s="40"/>
      <c r="T12" s="7">
        <f t="shared" si="1"/>
        <v>104</v>
      </c>
      <c r="U12" s="42"/>
      <c r="V12" s="3">
        <f t="shared" si="2"/>
        <v>104</v>
      </c>
      <c r="W12" s="4">
        <f t="shared" si="3"/>
        <v>84</v>
      </c>
      <c r="X12" s="8"/>
      <c r="Y12" s="40" t="s">
        <v>64</v>
      </c>
      <c r="Z12" s="63">
        <f>IF(Y12="",0,VLOOKUP(Y12,Feuil1!A$1:B$19,2)*Z$5)</f>
        <v>0</v>
      </c>
      <c r="AA12" s="30">
        <v>68.55</v>
      </c>
      <c r="AB12" s="12">
        <f t="shared" si="4"/>
        <v>31.450000000000003</v>
      </c>
      <c r="AC12" s="30">
        <v>0</v>
      </c>
      <c r="AD12" s="32">
        <v>0</v>
      </c>
      <c r="AE12" s="7">
        <f t="shared" si="5"/>
        <v>0</v>
      </c>
      <c r="AF12" s="34"/>
      <c r="AG12" s="3">
        <f t="shared" si="6"/>
        <v>0</v>
      </c>
      <c r="AH12" s="4">
        <f t="shared" si="7"/>
        <v>0</v>
      </c>
      <c r="AI12" s="8">
        <f t="shared" si="8"/>
        <v>31.450000000000003</v>
      </c>
      <c r="AJ12" s="32">
        <v>1</v>
      </c>
      <c r="AK12" s="62">
        <f>IF(AJ12="",0,VLOOKUP(AJ12,Feuil1!A$1:B$19,2)*AK$5)</f>
        <v>24</v>
      </c>
      <c r="AL12" s="38"/>
      <c r="AM12" s="12">
        <f t="shared" si="9"/>
        <v>100</v>
      </c>
      <c r="AN12" s="38"/>
      <c r="AO12" s="40"/>
      <c r="AP12" s="7">
        <f t="shared" si="10"/>
        <v>110</v>
      </c>
      <c r="AQ12" s="42"/>
      <c r="AR12" s="3">
        <f t="shared" si="11"/>
        <v>110</v>
      </c>
      <c r="AS12" s="4">
        <f t="shared" si="12"/>
        <v>90</v>
      </c>
      <c r="AT12" s="8">
        <f t="shared" si="13"/>
        <v>190</v>
      </c>
      <c r="AU12" s="40"/>
      <c r="AV12" s="63">
        <f>IF(AU12="",0,VLOOKUP(AU12,Feuil1!A$1:B$19,2)*AV$5)</f>
        <v>0</v>
      </c>
      <c r="AW12" s="9">
        <f t="shared" si="14"/>
        <v>24</v>
      </c>
      <c r="AX12" s="107">
        <f t="shared" si="15"/>
        <v>7</v>
      </c>
    </row>
    <row r="13" spans="1:50" ht="15" thickBot="1" x14ac:dyDescent="0.35">
      <c r="A13" s="14" t="s">
        <v>55</v>
      </c>
      <c r="B13" s="15" t="s">
        <v>56</v>
      </c>
      <c r="C13" s="15" t="s">
        <v>25</v>
      </c>
      <c r="D13" s="16" t="s">
        <v>26</v>
      </c>
      <c r="E13" s="30"/>
      <c r="F13" s="13"/>
      <c r="G13" s="30"/>
      <c r="H13" s="36"/>
      <c r="I13" s="45"/>
      <c r="J13" s="44"/>
      <c r="K13" s="3"/>
      <c r="L13" s="4"/>
      <c r="M13" s="8"/>
      <c r="N13" s="32"/>
      <c r="O13" s="104">
        <f>IF(N13="",0,VLOOKUP(N13,Feuil1!A$1:B$19,2)*O$5)</f>
        <v>0</v>
      </c>
      <c r="P13" s="38">
        <v>61.07</v>
      </c>
      <c r="Q13" s="12">
        <f t="shared" si="0"/>
        <v>38.93</v>
      </c>
      <c r="R13" s="38">
        <v>4</v>
      </c>
      <c r="S13" s="40"/>
      <c r="T13" s="7">
        <f t="shared" si="1"/>
        <v>104</v>
      </c>
      <c r="U13" s="42">
        <v>105</v>
      </c>
      <c r="V13" s="3">
        <f t="shared" si="2"/>
        <v>-1</v>
      </c>
      <c r="W13" s="4">
        <f t="shared" si="3"/>
        <v>0</v>
      </c>
      <c r="X13" s="8">
        <f>Q13+R13+S13+W13</f>
        <v>42.93</v>
      </c>
      <c r="Y13" s="40">
        <v>4</v>
      </c>
      <c r="Z13" s="63">
        <f>IF(Y13="",0,VLOOKUP(Y13,Feuil1!A$1:B$19,2)*Z$5)</f>
        <v>18</v>
      </c>
      <c r="AA13" s="30"/>
      <c r="AB13" s="12">
        <f t="shared" si="4"/>
        <v>100</v>
      </c>
      <c r="AC13" s="30"/>
      <c r="AD13" s="32"/>
      <c r="AE13" s="7">
        <f t="shared" si="5"/>
        <v>0</v>
      </c>
      <c r="AF13" s="34"/>
      <c r="AG13" s="3">
        <f t="shared" si="6"/>
        <v>0</v>
      </c>
      <c r="AH13" s="4">
        <f t="shared" si="7"/>
        <v>0</v>
      </c>
      <c r="AI13" s="8">
        <f t="shared" si="8"/>
        <v>100</v>
      </c>
      <c r="AJ13" s="32"/>
      <c r="AK13" s="62">
        <f>IF(AJ13="",0,VLOOKUP(AJ13,Feuil1!A$1:B$19,2)*AK$5)</f>
        <v>0</v>
      </c>
      <c r="AL13" s="38"/>
      <c r="AM13" s="12">
        <f t="shared" si="9"/>
        <v>100</v>
      </c>
      <c r="AN13" s="38"/>
      <c r="AO13" s="40"/>
      <c r="AP13" s="7">
        <f t="shared" si="10"/>
        <v>110</v>
      </c>
      <c r="AQ13" s="42"/>
      <c r="AR13" s="3">
        <f t="shared" si="11"/>
        <v>110</v>
      </c>
      <c r="AS13" s="4">
        <f t="shared" si="12"/>
        <v>90</v>
      </c>
      <c r="AT13" s="8">
        <f t="shared" si="13"/>
        <v>190</v>
      </c>
      <c r="AU13" s="40"/>
      <c r="AV13" s="63">
        <f>IF(AU13="",0,VLOOKUP(AU13,Feuil1!A$1:B$19,2)*AV$5)</f>
        <v>0</v>
      </c>
      <c r="AW13" s="9">
        <f t="shared" si="14"/>
        <v>18</v>
      </c>
      <c r="AX13" s="107">
        <f t="shared" si="15"/>
        <v>9</v>
      </c>
    </row>
    <row r="14" spans="1:50" ht="15" thickBot="1" x14ac:dyDescent="0.35">
      <c r="A14" s="14" t="s">
        <v>30</v>
      </c>
      <c r="B14" s="15" t="s">
        <v>73</v>
      </c>
      <c r="C14" s="15" t="s">
        <v>25</v>
      </c>
      <c r="D14" s="16" t="s">
        <v>26</v>
      </c>
      <c r="E14" s="30"/>
      <c r="F14" s="13"/>
      <c r="G14" s="30"/>
      <c r="H14" s="36"/>
      <c r="I14" s="45"/>
      <c r="J14" s="44"/>
      <c r="K14" s="3"/>
      <c r="L14" s="4"/>
      <c r="M14" s="8"/>
      <c r="N14" s="32"/>
      <c r="O14" s="104">
        <f>IF(N14="",0,VLOOKUP(N14,Feuil1!A$1:B$19,2)*O$5)</f>
        <v>0</v>
      </c>
      <c r="P14" s="38"/>
      <c r="Q14" s="12">
        <f t="shared" si="0"/>
        <v>100</v>
      </c>
      <c r="R14" s="38"/>
      <c r="S14" s="40"/>
      <c r="T14" s="7">
        <f t="shared" si="1"/>
        <v>104</v>
      </c>
      <c r="U14" s="42"/>
      <c r="V14" s="3">
        <f t="shared" si="2"/>
        <v>104</v>
      </c>
      <c r="W14" s="4">
        <f t="shared" si="3"/>
        <v>84</v>
      </c>
      <c r="X14" s="8"/>
      <c r="Y14" s="40" t="s">
        <v>64</v>
      </c>
      <c r="Z14" s="63">
        <f>IF(Y14="",0,VLOOKUP(Y14,Feuil1!A$1:B$19,2)*Z$5)</f>
        <v>0</v>
      </c>
      <c r="AA14" s="30">
        <v>60.7</v>
      </c>
      <c r="AB14" s="12">
        <f t="shared" si="4"/>
        <v>39.299999999999997</v>
      </c>
      <c r="AC14" s="30">
        <v>0</v>
      </c>
      <c r="AD14" s="32">
        <v>20</v>
      </c>
      <c r="AE14" s="7">
        <f t="shared" si="5"/>
        <v>0</v>
      </c>
      <c r="AF14" s="34"/>
      <c r="AG14" s="3">
        <f t="shared" si="6"/>
        <v>0</v>
      </c>
      <c r="AH14" s="4">
        <f t="shared" si="7"/>
        <v>0</v>
      </c>
      <c r="AI14" s="8">
        <f t="shared" si="8"/>
        <v>59.3</v>
      </c>
      <c r="AJ14" s="32">
        <v>4</v>
      </c>
      <c r="AK14" s="62">
        <f>IF(AJ14="",0,VLOOKUP(AJ14,Feuil1!A$1:B$19,2)*AK$5)</f>
        <v>12</v>
      </c>
      <c r="AL14" s="38"/>
      <c r="AM14" s="12">
        <f t="shared" si="9"/>
        <v>100</v>
      </c>
      <c r="AN14" s="38"/>
      <c r="AO14" s="40"/>
      <c r="AP14" s="7">
        <f t="shared" si="10"/>
        <v>110</v>
      </c>
      <c r="AQ14" s="42"/>
      <c r="AR14" s="3">
        <f t="shared" si="11"/>
        <v>110</v>
      </c>
      <c r="AS14" s="4">
        <f t="shared" si="12"/>
        <v>90</v>
      </c>
      <c r="AT14" s="8">
        <f t="shared" si="13"/>
        <v>190</v>
      </c>
      <c r="AU14" s="40"/>
      <c r="AV14" s="63">
        <f>IF(AU14="",0,VLOOKUP(AU14,Feuil1!A$1:B$19,2)*AV$5)</f>
        <v>0</v>
      </c>
      <c r="AW14" s="9">
        <f t="shared" si="14"/>
        <v>12</v>
      </c>
      <c r="AX14" s="107">
        <f t="shared" si="15"/>
        <v>11</v>
      </c>
    </row>
    <row r="15" spans="1:50" ht="15" thickBot="1" x14ac:dyDescent="0.35">
      <c r="A15" s="14" t="s">
        <v>36</v>
      </c>
      <c r="B15" s="15" t="s">
        <v>37</v>
      </c>
      <c r="C15" s="15" t="s">
        <v>25</v>
      </c>
      <c r="D15" s="16" t="s">
        <v>35</v>
      </c>
      <c r="E15" s="30">
        <v>56.070999999999998</v>
      </c>
      <c r="F15" s="13">
        <f>(100-E15)</f>
        <v>43.929000000000002</v>
      </c>
      <c r="G15" s="30">
        <v>0</v>
      </c>
      <c r="H15" s="36">
        <v>0</v>
      </c>
      <c r="I15" s="45">
        <f>$I$5</f>
        <v>99</v>
      </c>
      <c r="J15" s="44">
        <v>107</v>
      </c>
      <c r="K15" s="3">
        <f>I15-J15</f>
        <v>-8</v>
      </c>
      <c r="L15" s="4">
        <f>IF(K15&gt;20,1*(K15-20),IF(K15&lt;-20,-1*(0.4*(K15+20)),0))</f>
        <v>0</v>
      </c>
      <c r="M15" s="8">
        <f>F15+G15+H15+L15</f>
        <v>43.929000000000002</v>
      </c>
      <c r="N15" s="32">
        <v>7</v>
      </c>
      <c r="O15" s="104">
        <f>IF(N15="",0,VLOOKUP(N15,Feuil1!A$1:B$19,2)*O$5)</f>
        <v>0</v>
      </c>
      <c r="P15" s="47"/>
      <c r="Q15" s="46">
        <f t="shared" si="0"/>
        <v>100</v>
      </c>
      <c r="R15" s="47"/>
      <c r="S15" s="48"/>
      <c r="T15" s="49">
        <f t="shared" si="1"/>
        <v>104</v>
      </c>
      <c r="U15" s="50"/>
      <c r="V15" s="51">
        <f t="shared" si="2"/>
        <v>104</v>
      </c>
      <c r="W15" s="52">
        <f t="shared" si="3"/>
        <v>84</v>
      </c>
      <c r="X15" s="53"/>
      <c r="Y15" s="48" t="s">
        <v>64</v>
      </c>
      <c r="Z15" s="64">
        <f>IF(Y15="",0,VLOOKUP(Y15,Feuil1!A$1:B$19,2)*Z$5)</f>
        <v>0</v>
      </c>
      <c r="AA15" s="30"/>
      <c r="AB15" s="12">
        <f t="shared" si="4"/>
        <v>100</v>
      </c>
      <c r="AC15" s="30"/>
      <c r="AD15" s="32"/>
      <c r="AE15" s="7">
        <f t="shared" si="5"/>
        <v>0</v>
      </c>
      <c r="AF15" s="34"/>
      <c r="AG15" s="3">
        <f t="shared" si="6"/>
        <v>0</v>
      </c>
      <c r="AH15" s="4">
        <f t="shared" si="7"/>
        <v>0</v>
      </c>
      <c r="AI15" s="8">
        <f t="shared" si="8"/>
        <v>100</v>
      </c>
      <c r="AJ15" s="32"/>
      <c r="AK15" s="62">
        <f>IF(AJ15="",0,VLOOKUP(AJ15,Feuil1!A$1:B$19,2)*AK$5)</f>
        <v>0</v>
      </c>
      <c r="AL15" s="38"/>
      <c r="AM15" s="12">
        <f t="shared" si="9"/>
        <v>100</v>
      </c>
      <c r="AN15" s="38"/>
      <c r="AO15" s="40"/>
      <c r="AP15" s="7">
        <f t="shared" si="10"/>
        <v>110</v>
      </c>
      <c r="AQ15" s="42"/>
      <c r="AR15" s="3">
        <f t="shared" si="11"/>
        <v>110</v>
      </c>
      <c r="AS15" s="4">
        <f t="shared" si="12"/>
        <v>90</v>
      </c>
      <c r="AT15" s="8">
        <f t="shared" si="13"/>
        <v>190</v>
      </c>
      <c r="AU15" s="40"/>
      <c r="AV15" s="63">
        <f>IF(AU15="",0,VLOOKUP(AU15,Feuil1!A$1:B$19,2)*AV$5)</f>
        <v>0</v>
      </c>
      <c r="AW15" s="9">
        <f t="shared" si="14"/>
        <v>0</v>
      </c>
      <c r="AX15" s="107" t="str">
        <f>IF(AW15&gt;0,RANK(AW15,AW$6:AW$18),"")</f>
        <v/>
      </c>
    </row>
    <row r="16" spans="1:50" ht="15" thickBot="1" x14ac:dyDescent="0.35">
      <c r="A16" s="14" t="s">
        <v>74</v>
      </c>
      <c r="B16" s="15" t="s">
        <v>75</v>
      </c>
      <c r="C16" s="15"/>
      <c r="D16" s="16" t="s">
        <v>76</v>
      </c>
      <c r="E16" s="30"/>
      <c r="F16" s="13"/>
      <c r="G16" s="30"/>
      <c r="H16" s="36"/>
      <c r="I16" s="45"/>
      <c r="J16" s="44"/>
      <c r="K16" s="3"/>
      <c r="L16" s="4"/>
      <c r="M16" s="8"/>
      <c r="N16" s="32"/>
      <c r="O16" s="104">
        <f>IF(N16="",0,VLOOKUP(N16,Feuil1!A$1:B$19,2)*O$5)</f>
        <v>0</v>
      </c>
      <c r="P16" s="38"/>
      <c r="Q16" s="12">
        <f t="shared" si="0"/>
        <v>100</v>
      </c>
      <c r="R16" s="38"/>
      <c r="S16" s="40"/>
      <c r="T16" s="7">
        <f t="shared" si="1"/>
        <v>104</v>
      </c>
      <c r="U16" s="42"/>
      <c r="V16" s="3">
        <f t="shared" si="2"/>
        <v>104</v>
      </c>
      <c r="W16" s="4">
        <f t="shared" si="3"/>
        <v>84</v>
      </c>
      <c r="X16" s="8"/>
      <c r="Y16" s="40" t="s">
        <v>64</v>
      </c>
      <c r="Z16" s="63">
        <f>IF(Y16="",0,VLOOKUP(Y16,Feuil1!A$1:B$19,2)*Z$5)</f>
        <v>0</v>
      </c>
      <c r="AA16" s="30"/>
      <c r="AB16" s="12">
        <f t="shared" si="4"/>
        <v>100</v>
      </c>
      <c r="AC16" s="30"/>
      <c r="AD16" s="32"/>
      <c r="AE16" s="7">
        <f t="shared" si="5"/>
        <v>0</v>
      </c>
      <c r="AF16" s="34"/>
      <c r="AG16" s="3">
        <f t="shared" si="6"/>
        <v>0</v>
      </c>
      <c r="AH16" s="4">
        <f t="shared" si="7"/>
        <v>0</v>
      </c>
      <c r="AI16" s="8">
        <f t="shared" si="8"/>
        <v>100</v>
      </c>
      <c r="AJ16" s="32"/>
      <c r="AK16" s="62">
        <f>IF(AJ16="",0,VLOOKUP(AJ16,Feuil1!A$1:B$19,2)*AK$5)</f>
        <v>0</v>
      </c>
      <c r="AL16" s="38">
        <v>62.14</v>
      </c>
      <c r="AM16" s="12">
        <f t="shared" si="9"/>
        <v>37.86</v>
      </c>
      <c r="AN16" s="38"/>
      <c r="AO16" s="40"/>
      <c r="AP16" s="7">
        <f t="shared" si="10"/>
        <v>110</v>
      </c>
      <c r="AQ16" s="42">
        <v>90</v>
      </c>
      <c r="AR16" s="3">
        <f t="shared" si="11"/>
        <v>20</v>
      </c>
      <c r="AS16" s="4">
        <f t="shared" si="12"/>
        <v>0</v>
      </c>
      <c r="AT16" s="8">
        <f t="shared" si="13"/>
        <v>37.86</v>
      </c>
      <c r="AU16" s="40">
        <v>3</v>
      </c>
      <c r="AV16" s="63">
        <f>IF(AU16="",0,VLOOKUP(AU16,Feuil1!A$1:B$19,2)*AV$5)</f>
        <v>20</v>
      </c>
      <c r="AW16" s="9">
        <f t="shared" si="14"/>
        <v>20</v>
      </c>
      <c r="AX16" s="107">
        <f t="shared" ref="AX16:AX18" si="16">IF(AW16&gt;0,RANK(AW16,AW$6:AW$18),"")</f>
        <v>8</v>
      </c>
    </row>
    <row r="17" spans="1:50" ht="15" thickBot="1" x14ac:dyDescent="0.35">
      <c r="A17" s="14" t="s">
        <v>77</v>
      </c>
      <c r="B17" s="15" t="s">
        <v>54</v>
      </c>
      <c r="C17" s="15" t="s">
        <v>25</v>
      </c>
      <c r="D17" s="16" t="s">
        <v>26</v>
      </c>
      <c r="E17" s="30"/>
      <c r="F17" s="13"/>
      <c r="G17" s="30"/>
      <c r="H17" s="36"/>
      <c r="I17" s="45"/>
      <c r="J17" s="44"/>
      <c r="K17" s="3"/>
      <c r="L17" s="4"/>
      <c r="M17" s="8"/>
      <c r="N17" s="32"/>
      <c r="O17" s="104">
        <f>IF(N17="",0,VLOOKUP(N17,Feuil1!A$1:B$19,2)*O$5)</f>
        <v>0</v>
      </c>
      <c r="P17" s="38"/>
      <c r="Q17" s="12">
        <f t="shared" si="0"/>
        <v>100</v>
      </c>
      <c r="R17" s="38"/>
      <c r="S17" s="40"/>
      <c r="T17" s="7">
        <f t="shared" si="1"/>
        <v>104</v>
      </c>
      <c r="U17" s="42"/>
      <c r="V17" s="3">
        <f t="shared" si="2"/>
        <v>104</v>
      </c>
      <c r="W17" s="4">
        <f t="shared" si="3"/>
        <v>84</v>
      </c>
      <c r="X17" s="8"/>
      <c r="Y17" s="40" t="s">
        <v>64</v>
      </c>
      <c r="Z17" s="63">
        <f>IF(Y17="",0,VLOOKUP(Y17,Feuil1!A$1:B$19,2)*Z$5)</f>
        <v>0</v>
      </c>
      <c r="AA17" s="30"/>
      <c r="AB17" s="12">
        <f t="shared" si="4"/>
        <v>100</v>
      </c>
      <c r="AC17" s="30"/>
      <c r="AD17" s="32"/>
      <c r="AE17" s="7">
        <f t="shared" si="5"/>
        <v>0</v>
      </c>
      <c r="AF17" s="34"/>
      <c r="AG17" s="3">
        <f t="shared" si="6"/>
        <v>0</v>
      </c>
      <c r="AH17" s="4">
        <f t="shared" si="7"/>
        <v>0</v>
      </c>
      <c r="AI17" s="8">
        <f t="shared" si="8"/>
        <v>100</v>
      </c>
      <c r="AJ17" s="32"/>
      <c r="AK17" s="62">
        <f>IF(AJ17="",0,VLOOKUP(AJ17,Feuil1!A$1:B$19,2)*AK$5)</f>
        <v>0</v>
      </c>
      <c r="AL17" s="38">
        <v>61.07</v>
      </c>
      <c r="AM17" s="12">
        <f t="shared" si="9"/>
        <v>38.93</v>
      </c>
      <c r="AN17" s="38"/>
      <c r="AO17" s="40"/>
      <c r="AP17" s="7">
        <f t="shared" si="10"/>
        <v>110</v>
      </c>
      <c r="AQ17" s="42">
        <v>92.65</v>
      </c>
      <c r="AR17" s="3">
        <f t="shared" si="11"/>
        <v>17.349999999999994</v>
      </c>
      <c r="AS17" s="4">
        <f t="shared" si="12"/>
        <v>0</v>
      </c>
      <c r="AT17" s="8">
        <f t="shared" si="13"/>
        <v>38.93</v>
      </c>
      <c r="AU17" s="40">
        <v>4</v>
      </c>
      <c r="AV17" s="63">
        <f>IF(AU17="",0,VLOOKUP(AU17,Feuil1!A$1:B$19,2)*AV$5)</f>
        <v>15</v>
      </c>
      <c r="AW17" s="9">
        <f t="shared" si="14"/>
        <v>15</v>
      </c>
      <c r="AX17" s="107">
        <f t="shared" si="16"/>
        <v>10</v>
      </c>
    </row>
    <row r="18" spans="1:50" ht="15" thickBot="1" x14ac:dyDescent="0.35">
      <c r="A18" s="68"/>
      <c r="B18" s="69"/>
      <c r="C18" s="69"/>
      <c r="D18" s="70"/>
      <c r="E18" s="71"/>
      <c r="F18" s="72"/>
      <c r="G18" s="71"/>
      <c r="H18" s="73"/>
      <c r="I18" s="74"/>
      <c r="J18" s="75"/>
      <c r="K18" s="76"/>
      <c r="L18" s="77"/>
      <c r="M18" s="78"/>
      <c r="N18" s="79"/>
      <c r="O18" s="104">
        <f>IF(N18="",0,VLOOKUP(N18,Feuil1!A$1:B$19,2)*O$5)</f>
        <v>0</v>
      </c>
      <c r="P18" s="80"/>
      <c r="Q18" s="81">
        <f t="shared" si="0"/>
        <v>100</v>
      </c>
      <c r="R18" s="80"/>
      <c r="S18" s="82"/>
      <c r="T18" s="83">
        <f t="shared" si="1"/>
        <v>104</v>
      </c>
      <c r="U18" s="84"/>
      <c r="V18" s="76">
        <f t="shared" si="2"/>
        <v>104</v>
      </c>
      <c r="W18" s="77">
        <f t="shared" si="3"/>
        <v>84</v>
      </c>
      <c r="X18" s="78"/>
      <c r="Y18" s="82" t="s">
        <v>64</v>
      </c>
      <c r="Z18" s="63">
        <f>IF(Y18="",0,VLOOKUP(Y18,Feuil1!A$1:B$19,2)*Z$5)</f>
        <v>0</v>
      </c>
      <c r="AA18" s="71"/>
      <c r="AB18" s="81">
        <f t="shared" si="4"/>
        <v>100</v>
      </c>
      <c r="AC18" s="71"/>
      <c r="AD18" s="79"/>
      <c r="AE18" s="83">
        <f t="shared" si="5"/>
        <v>0</v>
      </c>
      <c r="AF18" s="85"/>
      <c r="AG18" s="76">
        <f t="shared" si="6"/>
        <v>0</v>
      </c>
      <c r="AH18" s="77">
        <f t="shared" si="7"/>
        <v>0</v>
      </c>
      <c r="AI18" s="78">
        <f t="shared" si="8"/>
        <v>100</v>
      </c>
      <c r="AJ18" s="32"/>
      <c r="AK18" s="62">
        <f>IF(AJ18="",0,VLOOKUP(AJ18,Feuil1!A$1:B$19,2)*AK$5)</f>
        <v>0</v>
      </c>
      <c r="AL18" s="80"/>
      <c r="AM18" s="81">
        <f t="shared" si="9"/>
        <v>100</v>
      </c>
      <c r="AN18" s="80"/>
      <c r="AO18" s="82"/>
      <c r="AP18" s="83">
        <f t="shared" si="10"/>
        <v>110</v>
      </c>
      <c r="AQ18" s="84"/>
      <c r="AR18" s="76">
        <f t="shared" si="11"/>
        <v>110</v>
      </c>
      <c r="AS18" s="77">
        <f t="shared" si="12"/>
        <v>90</v>
      </c>
      <c r="AT18" s="78">
        <f t="shared" si="13"/>
        <v>190</v>
      </c>
      <c r="AU18" s="40"/>
      <c r="AV18" s="63">
        <f>IF(AU18="",0,VLOOKUP(AU18,Feuil1!A$1:B$19,2)*AV$5)</f>
        <v>0</v>
      </c>
      <c r="AW18" s="86">
        <f t="shared" si="14"/>
        <v>0</v>
      </c>
      <c r="AX18" s="107" t="str">
        <f t="shared" si="16"/>
        <v/>
      </c>
    </row>
    <row r="19" spans="1:50" ht="15" thickBot="1" x14ac:dyDescent="0.35">
      <c r="A19" s="109" t="s">
        <v>20</v>
      </c>
      <c r="B19" s="110"/>
      <c r="C19" s="110"/>
      <c r="D19" s="110"/>
      <c r="E19" s="28"/>
      <c r="F19" s="28"/>
      <c r="G19" s="28"/>
      <c r="H19" s="28"/>
      <c r="I19" s="23">
        <v>156</v>
      </c>
      <c r="J19" s="28"/>
      <c r="K19" s="28"/>
      <c r="L19" s="28"/>
      <c r="M19" s="28"/>
      <c r="N19" s="103" t="s">
        <v>68</v>
      </c>
      <c r="O19" s="23">
        <v>5</v>
      </c>
      <c r="P19" s="28"/>
      <c r="Q19" s="28"/>
      <c r="R19" s="28"/>
      <c r="S19" s="28"/>
      <c r="T19" s="23">
        <v>144</v>
      </c>
      <c r="U19" s="28"/>
      <c r="V19" s="28"/>
      <c r="W19" s="28"/>
      <c r="X19" s="28"/>
      <c r="Y19" s="103" t="s">
        <v>68</v>
      </c>
      <c r="Z19" s="23">
        <v>6</v>
      </c>
      <c r="AA19" s="28"/>
      <c r="AB19" s="28"/>
      <c r="AC19" s="28"/>
      <c r="AD19" s="28"/>
      <c r="AE19" s="23"/>
      <c r="AF19" s="28"/>
      <c r="AG19" s="28"/>
      <c r="AH19" s="28"/>
      <c r="AI19" s="28"/>
      <c r="AJ19" s="103" t="s">
        <v>68</v>
      </c>
      <c r="AK19" s="23">
        <v>5</v>
      </c>
      <c r="AL19" s="28"/>
      <c r="AM19" s="28"/>
      <c r="AN19" s="28"/>
      <c r="AO19" s="28"/>
      <c r="AP19" s="23">
        <v>120</v>
      </c>
      <c r="AQ19" s="27"/>
      <c r="AR19" s="28"/>
      <c r="AS19" s="28"/>
      <c r="AT19" s="28"/>
      <c r="AU19" s="103" t="s">
        <v>68</v>
      </c>
      <c r="AV19" s="23">
        <v>5</v>
      </c>
      <c r="AW19" s="28"/>
      <c r="AX19" s="29"/>
    </row>
    <row r="20" spans="1:50" ht="15" thickBot="1" x14ac:dyDescent="0.35">
      <c r="A20" s="87" t="s">
        <v>40</v>
      </c>
      <c r="B20" s="88" t="s">
        <v>41</v>
      </c>
      <c r="C20" s="88" t="s">
        <v>25</v>
      </c>
      <c r="D20" s="89" t="s">
        <v>26</v>
      </c>
      <c r="E20" s="90">
        <v>61.667000000000002</v>
      </c>
      <c r="F20" s="91">
        <f>(100-E20)</f>
        <v>38.332999999999998</v>
      </c>
      <c r="G20" s="90">
        <v>0</v>
      </c>
      <c r="H20" s="92">
        <v>0</v>
      </c>
      <c r="I20" s="93">
        <f>I$19</f>
        <v>156</v>
      </c>
      <c r="J20" s="94">
        <v>123</v>
      </c>
      <c r="K20" s="95">
        <f>I20-J20</f>
        <v>33</v>
      </c>
      <c r="L20" s="96">
        <f>IF(K20&gt;20,1*(K20-20),IF(K20&lt;-20,-1*(0.4*(K20+20)),0))</f>
        <v>13</v>
      </c>
      <c r="M20" s="97">
        <f>F20+G20+H20+L20</f>
        <v>51.332999999999998</v>
      </c>
      <c r="N20" s="98">
        <v>1</v>
      </c>
      <c r="O20" s="104">
        <f>IF(N20="",0,VLOOKUP(N20,Feuil1!A$1:B$19,2)*O$19)</f>
        <v>30</v>
      </c>
      <c r="P20" s="99">
        <v>67.22</v>
      </c>
      <c r="Q20" s="91">
        <f>(100-P20)</f>
        <v>32.78</v>
      </c>
      <c r="R20" s="99">
        <v>16</v>
      </c>
      <c r="S20" s="100"/>
      <c r="T20" s="93">
        <f>T$19</f>
        <v>144</v>
      </c>
      <c r="U20" s="101">
        <v>144</v>
      </c>
      <c r="V20" s="95">
        <f>T20-U20</f>
        <v>0</v>
      </c>
      <c r="W20" s="96">
        <f>IF(V20&gt;20,1*(V20-20),IF(V20&lt;-20,-1*(0.4*(V20+20)),0))</f>
        <v>0</v>
      </c>
      <c r="X20" s="97">
        <f>Q20+R20+S20+W20</f>
        <v>48.78</v>
      </c>
      <c r="Y20" s="100">
        <v>4</v>
      </c>
      <c r="Z20" s="63">
        <f>IF(Y20="",0,VLOOKUP(Y20,Feuil1!A$1:B$19,2)*Z$19)</f>
        <v>18</v>
      </c>
      <c r="AA20" s="90">
        <v>65.709999999999994</v>
      </c>
      <c r="AB20" s="91">
        <f t="shared" ref="AB20:AB33" si="17">(100-AA20)</f>
        <v>34.290000000000006</v>
      </c>
      <c r="AC20" s="90">
        <v>8</v>
      </c>
      <c r="AD20" s="98">
        <v>0</v>
      </c>
      <c r="AE20" s="93">
        <f t="shared" ref="AE20:AE33" si="18">AE$19</f>
        <v>0</v>
      </c>
      <c r="AF20" s="94"/>
      <c r="AG20" s="95">
        <f t="shared" ref="AG20:AG33" si="19">AE20-AF20</f>
        <v>0</v>
      </c>
      <c r="AH20" s="96">
        <f t="shared" ref="AH20:AH33" si="20">IF(AG20&gt;20,1*(AG20-20),IF(AG20&lt;-20,-1*(0.4*(AG20+20)),0))</f>
        <v>0</v>
      </c>
      <c r="AI20" s="97">
        <f>AB20+AC20+AD20+AH20</f>
        <v>42.290000000000006</v>
      </c>
      <c r="AJ20" s="32">
        <v>3</v>
      </c>
      <c r="AK20" s="62">
        <f>IF(AJ20="",0,VLOOKUP(AJ20,Feuil1!A$1:B$19,2)*AK$19)</f>
        <v>20</v>
      </c>
      <c r="AL20" s="99">
        <v>65</v>
      </c>
      <c r="AM20" s="91">
        <f t="shared" ref="AM20:AM33" si="21">(100-AL20)</f>
        <v>35</v>
      </c>
      <c r="AN20" s="99">
        <v>4</v>
      </c>
      <c r="AO20" s="100"/>
      <c r="AP20" s="93">
        <f t="shared" ref="AP20:AP33" si="22">AP$19</f>
        <v>120</v>
      </c>
      <c r="AQ20" s="101">
        <v>108.8</v>
      </c>
      <c r="AR20" s="95">
        <f t="shared" ref="AR20:AR33" si="23">AP20-AQ20</f>
        <v>11.200000000000003</v>
      </c>
      <c r="AS20" s="96">
        <f t="shared" ref="AS20:AS33" si="24">IF(AR20&gt;20,1*(AR20-20),IF(AR20&lt;-20,-1*(0.4*(AR20+20)),0))</f>
        <v>0</v>
      </c>
      <c r="AT20" s="97">
        <f t="shared" ref="AT20:AT33" si="25">AM20+AN20+AO20+AS20</f>
        <v>39</v>
      </c>
      <c r="AU20" s="40">
        <v>4</v>
      </c>
      <c r="AV20" s="63">
        <f>IF(AU20="",0,VLOOKUP(AU20,Feuil1!A$1:B$19,2)*AV$19)</f>
        <v>15</v>
      </c>
      <c r="AW20" s="102">
        <f t="shared" ref="AW20:AW33" si="26">(O20+Z20+AK20+AV20)</f>
        <v>83</v>
      </c>
      <c r="AX20" s="107">
        <f>IF(AW20&gt;0,RANK(AW20,AW$20:AW$33),"")</f>
        <v>1</v>
      </c>
    </row>
    <row r="21" spans="1:50" ht="15" thickBot="1" x14ac:dyDescent="0.35">
      <c r="A21" s="14" t="s">
        <v>51</v>
      </c>
      <c r="B21" s="15" t="s">
        <v>52</v>
      </c>
      <c r="C21" s="15" t="s">
        <v>25</v>
      </c>
      <c r="D21" s="16" t="s">
        <v>26</v>
      </c>
      <c r="E21" s="47"/>
      <c r="F21" s="57"/>
      <c r="G21" s="47"/>
      <c r="H21" s="58"/>
      <c r="I21" s="54"/>
      <c r="J21" s="50"/>
      <c r="K21" s="51"/>
      <c r="L21" s="52"/>
      <c r="M21" s="53"/>
      <c r="N21" s="58"/>
      <c r="O21" s="105">
        <f>IF(N21="",0,VLOOKUP(N21,Feuil1!A$1:B$19,2)*O$19)</f>
        <v>0</v>
      </c>
      <c r="P21" s="38">
        <v>60.28</v>
      </c>
      <c r="Q21" s="12">
        <f>(100-P21)</f>
        <v>39.72</v>
      </c>
      <c r="R21" s="38">
        <v>4</v>
      </c>
      <c r="S21" s="40"/>
      <c r="T21" s="21">
        <f>T$19</f>
        <v>144</v>
      </c>
      <c r="U21" s="42">
        <v>152</v>
      </c>
      <c r="V21" s="3">
        <f>T21-U21</f>
        <v>-8</v>
      </c>
      <c r="W21" s="4">
        <f>IF(V21&gt;20,1*(V21-20),IF(V21&lt;-20,-1*(0.4*(V21+20)),0))</f>
        <v>0</v>
      </c>
      <c r="X21" s="8">
        <f>Q21+R21+S21+W21</f>
        <v>43.72</v>
      </c>
      <c r="Y21" s="40">
        <v>3</v>
      </c>
      <c r="Z21" s="63">
        <f>IF(Y21="",0,VLOOKUP(Y21,Feuil1!A$1:B$19,2)*Z$19)</f>
        <v>24</v>
      </c>
      <c r="AA21" s="30">
        <v>64.28</v>
      </c>
      <c r="AB21" s="12">
        <f t="shared" si="17"/>
        <v>35.72</v>
      </c>
      <c r="AC21" s="30">
        <v>4</v>
      </c>
      <c r="AD21" s="32">
        <v>0</v>
      </c>
      <c r="AE21" s="21">
        <f t="shared" si="18"/>
        <v>0</v>
      </c>
      <c r="AF21" s="34"/>
      <c r="AG21" s="3">
        <f t="shared" si="19"/>
        <v>0</v>
      </c>
      <c r="AH21" s="4">
        <f t="shared" si="20"/>
        <v>0</v>
      </c>
      <c r="AI21" s="8">
        <f>AB21+AC21+AD21+AH21</f>
        <v>39.72</v>
      </c>
      <c r="AJ21" s="32">
        <v>2</v>
      </c>
      <c r="AK21" s="62">
        <f>IF(AJ21="",0,VLOOKUP(AJ21,Feuil1!A$1:B$19,2)*AK$19)</f>
        <v>25</v>
      </c>
      <c r="AL21" s="38">
        <v>65.28</v>
      </c>
      <c r="AM21" s="12">
        <f t="shared" si="21"/>
        <v>34.72</v>
      </c>
      <c r="AN21" s="38"/>
      <c r="AO21" s="40"/>
      <c r="AP21" s="21">
        <f t="shared" si="22"/>
        <v>120</v>
      </c>
      <c r="AQ21" s="42">
        <v>107.34</v>
      </c>
      <c r="AR21" s="3">
        <f t="shared" si="23"/>
        <v>12.659999999999997</v>
      </c>
      <c r="AS21" s="4">
        <f t="shared" si="24"/>
        <v>0</v>
      </c>
      <c r="AT21" s="8">
        <f t="shared" si="25"/>
        <v>34.72</v>
      </c>
      <c r="AU21" s="40">
        <v>2</v>
      </c>
      <c r="AV21" s="63">
        <f>IF(AU21="",0,VLOOKUP(AU21,Feuil1!A$1:B$19,2)*AV$19)</f>
        <v>25</v>
      </c>
      <c r="AW21" s="9">
        <f t="shared" si="26"/>
        <v>74</v>
      </c>
      <c r="AX21" s="107">
        <f t="shared" ref="AX21:AX33" si="27">IF(AW21&gt;0,RANK(AW21,AW$20:AW$33),"")</f>
        <v>2</v>
      </c>
    </row>
    <row r="22" spans="1:50" ht="15" thickBot="1" x14ac:dyDescent="0.35">
      <c r="A22" s="14" t="s">
        <v>38</v>
      </c>
      <c r="B22" s="15" t="s">
        <v>39</v>
      </c>
      <c r="C22" s="15" t="s">
        <v>25</v>
      </c>
      <c r="D22" s="16" t="s">
        <v>26</v>
      </c>
      <c r="E22" s="30">
        <v>62.5</v>
      </c>
      <c r="F22" s="13">
        <f>(100-E22)</f>
        <v>37.5</v>
      </c>
      <c r="G22" s="30">
        <v>4</v>
      </c>
      <c r="H22" s="36">
        <v>20</v>
      </c>
      <c r="I22" s="21">
        <f>I$19</f>
        <v>156</v>
      </c>
      <c r="J22" s="34">
        <v>118</v>
      </c>
      <c r="K22" s="3">
        <f>I22-J22</f>
        <v>38</v>
      </c>
      <c r="L22" s="4">
        <f>IF(K22&gt;20,1*(K22-20),IF(K22&lt;-20,-1*(0.4*(K22+20)),0))</f>
        <v>18</v>
      </c>
      <c r="M22" s="8">
        <f>F22+G22+H22+L22</f>
        <v>79.5</v>
      </c>
      <c r="N22" s="36">
        <v>2</v>
      </c>
      <c r="O22" s="104">
        <f>IF(N22="",0,VLOOKUP(N22,Feuil1!A$1:B$19,2)*O$19)</f>
        <v>25</v>
      </c>
      <c r="P22" s="47"/>
      <c r="Q22" s="46"/>
      <c r="R22" s="47"/>
      <c r="S22" s="48"/>
      <c r="T22" s="54"/>
      <c r="U22" s="50"/>
      <c r="V22" s="51"/>
      <c r="W22" s="52"/>
      <c r="X22" s="53"/>
      <c r="Y22" s="48" t="s">
        <v>64</v>
      </c>
      <c r="Z22" s="64">
        <f>IF(Y22="",0,VLOOKUP(Y22,Feuil1!A$1:B$19,2)*Z$19)</f>
        <v>0</v>
      </c>
      <c r="AA22" s="30">
        <v>58.57</v>
      </c>
      <c r="AB22" s="12">
        <f t="shared" si="17"/>
        <v>41.43</v>
      </c>
      <c r="AC22" s="30">
        <v>12</v>
      </c>
      <c r="AD22" s="32">
        <v>0</v>
      </c>
      <c r="AE22" s="21">
        <f t="shared" si="18"/>
        <v>0</v>
      </c>
      <c r="AF22" s="34"/>
      <c r="AG22" s="3">
        <f t="shared" si="19"/>
        <v>0</v>
      </c>
      <c r="AH22" s="4">
        <f t="shared" si="20"/>
        <v>0</v>
      </c>
      <c r="AI22" s="8">
        <f>AB22+AC22+AD22+AH22</f>
        <v>53.43</v>
      </c>
      <c r="AJ22" s="32">
        <v>4</v>
      </c>
      <c r="AK22" s="62">
        <f>IF(AJ22="",0,VLOOKUP(AJ22,Feuil1!A$1:B$19,2)*AK$19)</f>
        <v>15</v>
      </c>
      <c r="AL22" s="38">
        <v>66.67</v>
      </c>
      <c r="AM22" s="12">
        <f t="shared" si="21"/>
        <v>33.33</v>
      </c>
      <c r="AN22" s="38"/>
      <c r="AO22" s="40"/>
      <c r="AP22" s="21">
        <f t="shared" si="22"/>
        <v>120</v>
      </c>
      <c r="AQ22" s="42">
        <v>118.95</v>
      </c>
      <c r="AR22" s="3">
        <f t="shared" si="23"/>
        <v>1.0499999999999972</v>
      </c>
      <c r="AS22" s="4">
        <f t="shared" si="24"/>
        <v>0</v>
      </c>
      <c r="AT22" s="8">
        <f t="shared" si="25"/>
        <v>33.33</v>
      </c>
      <c r="AU22" s="40">
        <v>1</v>
      </c>
      <c r="AV22" s="63">
        <f>IF(AU22="",0,VLOOKUP(AU22,Feuil1!A$1:B$19,2)*AV$19)</f>
        <v>30</v>
      </c>
      <c r="AW22" s="9">
        <f t="shared" si="26"/>
        <v>70</v>
      </c>
      <c r="AX22" s="107">
        <f t="shared" si="27"/>
        <v>3</v>
      </c>
    </row>
    <row r="23" spans="1:50" ht="15" thickBot="1" x14ac:dyDescent="0.35">
      <c r="A23" s="14" t="s">
        <v>71</v>
      </c>
      <c r="B23" s="15" t="s">
        <v>72</v>
      </c>
      <c r="C23" s="15" t="s">
        <v>25</v>
      </c>
      <c r="D23" s="16"/>
      <c r="E23" s="30"/>
      <c r="F23" s="13"/>
      <c r="G23" s="30"/>
      <c r="H23" s="36"/>
      <c r="I23" s="21"/>
      <c r="J23" s="34"/>
      <c r="K23" s="3"/>
      <c r="L23" s="4"/>
      <c r="M23" s="8"/>
      <c r="N23" s="32"/>
      <c r="O23" s="104">
        <f>IF(N23="",0,VLOOKUP(N23,Feuil1!A$1:B$19,2)*O$19)</f>
        <v>0</v>
      </c>
      <c r="P23" s="38"/>
      <c r="Q23" s="12"/>
      <c r="R23" s="38"/>
      <c r="S23" s="40"/>
      <c r="T23" s="21"/>
      <c r="U23" s="42"/>
      <c r="V23" s="3"/>
      <c r="W23" s="4"/>
      <c r="X23" s="8"/>
      <c r="Y23" s="40" t="s">
        <v>64</v>
      </c>
      <c r="Z23" s="63">
        <f>IF(Y23="",0,VLOOKUP(Y23,Feuil1!A$1:B$19,2)*Z$19)</f>
        <v>0</v>
      </c>
      <c r="AA23" s="30">
        <v>66.42</v>
      </c>
      <c r="AB23" s="12">
        <f t="shared" si="17"/>
        <v>33.58</v>
      </c>
      <c r="AC23" s="30">
        <v>0</v>
      </c>
      <c r="AD23" s="32">
        <v>0</v>
      </c>
      <c r="AE23" s="21">
        <f t="shared" si="18"/>
        <v>0</v>
      </c>
      <c r="AF23" s="34"/>
      <c r="AG23" s="3">
        <f t="shared" si="19"/>
        <v>0</v>
      </c>
      <c r="AH23" s="4">
        <f t="shared" si="20"/>
        <v>0</v>
      </c>
      <c r="AI23" s="8">
        <f>AB23+AC23+AD23+AH23</f>
        <v>33.58</v>
      </c>
      <c r="AJ23" s="32">
        <v>1</v>
      </c>
      <c r="AK23" s="62">
        <f>IF(AJ23="",0,VLOOKUP(AJ23,Feuil1!A$1:B$19,2)*AK$19)</f>
        <v>30</v>
      </c>
      <c r="AL23" s="38"/>
      <c r="AM23" s="12">
        <f t="shared" si="21"/>
        <v>100</v>
      </c>
      <c r="AN23" s="38"/>
      <c r="AO23" s="40"/>
      <c r="AP23" s="21">
        <f t="shared" si="22"/>
        <v>120</v>
      </c>
      <c r="AQ23" s="42"/>
      <c r="AR23" s="3">
        <f t="shared" si="23"/>
        <v>120</v>
      </c>
      <c r="AS23" s="4">
        <f t="shared" si="24"/>
        <v>100</v>
      </c>
      <c r="AT23" s="8">
        <f t="shared" si="25"/>
        <v>200</v>
      </c>
      <c r="AU23" s="40"/>
      <c r="AV23" s="63">
        <f>IF(AU23="",0,VLOOKUP(AU23,Feuil1!A$1:B$19,2)*AV$19)</f>
        <v>0</v>
      </c>
      <c r="AW23" s="9">
        <f t="shared" si="26"/>
        <v>30</v>
      </c>
      <c r="AX23" s="107">
        <f t="shared" si="27"/>
        <v>4</v>
      </c>
    </row>
    <row r="24" spans="1:50" ht="15" thickBot="1" x14ac:dyDescent="0.35">
      <c r="A24" s="14" t="s">
        <v>23</v>
      </c>
      <c r="B24" s="15" t="s">
        <v>24</v>
      </c>
      <c r="C24" s="15" t="s">
        <v>25</v>
      </c>
      <c r="D24" s="16" t="s">
        <v>26</v>
      </c>
      <c r="E24" s="30">
        <v>65.555999999999997</v>
      </c>
      <c r="F24" s="13">
        <f>(100-E24)</f>
        <v>34.444000000000003</v>
      </c>
      <c r="G24" s="30" t="s">
        <v>42</v>
      </c>
      <c r="H24" s="36"/>
      <c r="I24" s="21"/>
      <c r="J24" s="34"/>
      <c r="K24" s="3"/>
      <c r="L24" s="4"/>
      <c r="M24" s="8"/>
      <c r="N24" s="32" t="s">
        <v>32</v>
      </c>
      <c r="O24" s="104">
        <f>IF(N24="",0,VLOOKUP(N24,Feuil1!A$1:B$19,2)*O$19)</f>
        <v>0</v>
      </c>
      <c r="P24" s="38">
        <v>58.33</v>
      </c>
      <c r="Q24" s="12">
        <f>(100-P24)</f>
        <v>41.67</v>
      </c>
      <c r="R24" s="38">
        <v>4</v>
      </c>
      <c r="S24" s="40"/>
      <c r="T24" s="21">
        <f>T$19</f>
        <v>144</v>
      </c>
      <c r="U24" s="42">
        <v>119</v>
      </c>
      <c r="V24" s="3">
        <f>T24-U24</f>
        <v>25</v>
      </c>
      <c r="W24" s="4">
        <f>IF(V24&gt;20,1*(V24-20),IF(V24&lt;-20,-1*(0.4*(V24+20)),0))</f>
        <v>5</v>
      </c>
      <c r="X24" s="8">
        <f>Q24+R24+S24+W24</f>
        <v>50.67</v>
      </c>
      <c r="Y24" s="40">
        <v>5</v>
      </c>
      <c r="Z24" s="63">
        <f>IF(Y24="",0,VLOOKUP(Y24,Feuil1!A$1:B$19,2)*Z$19)</f>
        <v>12</v>
      </c>
      <c r="AA24" s="30">
        <v>66</v>
      </c>
      <c r="AB24" s="12">
        <f t="shared" si="17"/>
        <v>34</v>
      </c>
      <c r="AC24" s="30"/>
      <c r="AD24" s="32"/>
      <c r="AE24" s="21">
        <f t="shared" si="18"/>
        <v>0</v>
      </c>
      <c r="AF24" s="34"/>
      <c r="AG24" s="3">
        <f t="shared" si="19"/>
        <v>0</v>
      </c>
      <c r="AH24" s="4">
        <f t="shared" si="20"/>
        <v>0</v>
      </c>
      <c r="AI24" s="8">
        <v>0</v>
      </c>
      <c r="AJ24" s="32" t="s">
        <v>32</v>
      </c>
      <c r="AK24" s="62">
        <f>IF(AJ24="",0,VLOOKUP(AJ24,Feuil1!A$1:B$19,2)*AK$19)</f>
        <v>0</v>
      </c>
      <c r="AL24" s="38"/>
      <c r="AM24" s="12">
        <f t="shared" si="21"/>
        <v>100</v>
      </c>
      <c r="AN24" s="38"/>
      <c r="AO24" s="40"/>
      <c r="AP24" s="21">
        <f t="shared" si="22"/>
        <v>120</v>
      </c>
      <c r="AQ24" s="42"/>
      <c r="AR24" s="3">
        <f t="shared" si="23"/>
        <v>120</v>
      </c>
      <c r="AS24" s="4">
        <f t="shared" si="24"/>
        <v>100</v>
      </c>
      <c r="AT24" s="8">
        <f t="shared" si="25"/>
        <v>200</v>
      </c>
      <c r="AU24" s="40"/>
      <c r="AV24" s="63">
        <f>IF(AU24="",0,VLOOKUP(AU24,Feuil1!A$1:B$19,2)*AV$19)</f>
        <v>0</v>
      </c>
      <c r="AW24" s="9">
        <f t="shared" si="26"/>
        <v>12</v>
      </c>
      <c r="AX24" s="107">
        <f t="shared" si="27"/>
        <v>6</v>
      </c>
    </row>
    <row r="25" spans="1:50" ht="15" thickBot="1" x14ac:dyDescent="0.35">
      <c r="A25" s="14" t="s">
        <v>74</v>
      </c>
      <c r="B25" s="15" t="s">
        <v>78</v>
      </c>
      <c r="C25" s="15" t="s">
        <v>25</v>
      </c>
      <c r="D25" s="16" t="s">
        <v>76</v>
      </c>
      <c r="E25" s="30"/>
      <c r="F25" s="13"/>
      <c r="G25" s="30"/>
      <c r="H25" s="36"/>
      <c r="I25" s="21"/>
      <c r="J25" s="34"/>
      <c r="K25" s="3"/>
      <c r="L25" s="4"/>
      <c r="M25" s="8"/>
      <c r="N25" s="32"/>
      <c r="O25" s="104">
        <f>IF(N25="",0,VLOOKUP(N25,Feuil1!A$1:B$19,2)*O$19)</f>
        <v>0</v>
      </c>
      <c r="P25" s="38"/>
      <c r="Q25" s="12"/>
      <c r="R25" s="38"/>
      <c r="S25" s="40"/>
      <c r="T25" s="21"/>
      <c r="U25" s="42"/>
      <c r="V25" s="3"/>
      <c r="W25" s="4"/>
      <c r="X25" s="8"/>
      <c r="Y25" s="40" t="s">
        <v>64</v>
      </c>
      <c r="Z25" s="63">
        <f>IF(Y25="",0,VLOOKUP(Y25,Feuil1!A$1:B$19,2)*Z$19)</f>
        <v>0</v>
      </c>
      <c r="AA25" s="30"/>
      <c r="AB25" s="12">
        <f t="shared" si="17"/>
        <v>100</v>
      </c>
      <c r="AC25" s="30"/>
      <c r="AD25" s="32"/>
      <c r="AE25" s="21">
        <f t="shared" si="18"/>
        <v>0</v>
      </c>
      <c r="AF25" s="34"/>
      <c r="AG25" s="3">
        <f t="shared" si="19"/>
        <v>0</v>
      </c>
      <c r="AH25" s="4">
        <f t="shared" si="20"/>
        <v>0</v>
      </c>
      <c r="AI25" s="8">
        <f t="shared" ref="AI25:AI33" si="28">AB25+AC25+AD25+AH25</f>
        <v>100</v>
      </c>
      <c r="AJ25" s="32"/>
      <c r="AK25" s="62">
        <f>IF(AJ25="",0,VLOOKUP(AJ25,Feuil1!A$1:B$19,2)*AK$19)</f>
        <v>0</v>
      </c>
      <c r="AL25" s="38">
        <v>65.83</v>
      </c>
      <c r="AM25" s="12">
        <f t="shared" si="21"/>
        <v>34.17</v>
      </c>
      <c r="AN25" s="38"/>
      <c r="AO25" s="40"/>
      <c r="AP25" s="21">
        <f t="shared" si="22"/>
        <v>120</v>
      </c>
      <c r="AQ25" s="42"/>
      <c r="AR25" s="3">
        <f t="shared" si="23"/>
        <v>120</v>
      </c>
      <c r="AS25" s="4">
        <f t="shared" si="24"/>
        <v>100</v>
      </c>
      <c r="AT25" s="8">
        <f t="shared" si="25"/>
        <v>134.17000000000002</v>
      </c>
      <c r="AU25" s="40" t="s">
        <v>32</v>
      </c>
      <c r="AV25" s="63">
        <f>IF(AU25="",0,VLOOKUP(AU25,Feuil1!A$1:B$19,2)*AV$19)</f>
        <v>0</v>
      </c>
      <c r="AW25" s="9">
        <f t="shared" si="26"/>
        <v>0</v>
      </c>
      <c r="AX25" s="107" t="str">
        <f t="shared" si="27"/>
        <v/>
      </c>
    </row>
    <row r="26" spans="1:50" ht="15" thickBot="1" x14ac:dyDescent="0.35">
      <c r="A26" s="14" t="s">
        <v>79</v>
      </c>
      <c r="B26" s="15" t="s">
        <v>80</v>
      </c>
      <c r="C26" s="15" t="s">
        <v>25</v>
      </c>
      <c r="D26" s="16" t="s">
        <v>26</v>
      </c>
      <c r="E26" s="30"/>
      <c r="F26" s="13"/>
      <c r="G26" s="30"/>
      <c r="H26" s="36"/>
      <c r="I26" s="21"/>
      <c r="J26" s="34"/>
      <c r="K26" s="3"/>
      <c r="L26" s="4"/>
      <c r="M26" s="8"/>
      <c r="N26" s="32"/>
      <c r="O26" s="104">
        <f>IF(N26="",0,VLOOKUP(N26,Feuil1!A$1:B$19,2)*O$19)</f>
        <v>0</v>
      </c>
      <c r="P26" s="38"/>
      <c r="Q26" s="12"/>
      <c r="R26" s="38"/>
      <c r="S26" s="40"/>
      <c r="T26" s="21"/>
      <c r="U26" s="42"/>
      <c r="V26" s="3"/>
      <c r="W26" s="4"/>
      <c r="X26" s="8"/>
      <c r="Y26" s="40" t="s">
        <v>64</v>
      </c>
      <c r="Z26" s="63">
        <f>IF(Y26="",0,VLOOKUP(Y26,Feuil1!A$1:B$19,2)*Z$19)</f>
        <v>0</v>
      </c>
      <c r="AA26" s="30"/>
      <c r="AB26" s="12">
        <f t="shared" si="17"/>
        <v>100</v>
      </c>
      <c r="AC26" s="30"/>
      <c r="AD26" s="32"/>
      <c r="AE26" s="21">
        <f t="shared" si="18"/>
        <v>0</v>
      </c>
      <c r="AF26" s="34"/>
      <c r="AG26" s="3">
        <f t="shared" si="19"/>
        <v>0</v>
      </c>
      <c r="AH26" s="4">
        <f t="shared" si="20"/>
        <v>0</v>
      </c>
      <c r="AI26" s="8">
        <f t="shared" si="28"/>
        <v>100</v>
      </c>
      <c r="AJ26" s="32"/>
      <c r="AK26" s="62">
        <f>IF(AJ26="",0,VLOOKUP(AJ26,Feuil1!A$1:B$19,2)*AK$19)</f>
        <v>0</v>
      </c>
      <c r="AL26" s="38">
        <v>68.61</v>
      </c>
      <c r="AM26" s="12">
        <f t="shared" si="21"/>
        <v>31.39</v>
      </c>
      <c r="AN26" s="38">
        <v>4</v>
      </c>
      <c r="AO26" s="40"/>
      <c r="AP26" s="21">
        <f t="shared" si="22"/>
        <v>120</v>
      </c>
      <c r="AQ26" s="42">
        <v>109.8</v>
      </c>
      <c r="AR26" s="3">
        <f t="shared" si="23"/>
        <v>10.200000000000003</v>
      </c>
      <c r="AS26" s="4">
        <f t="shared" si="24"/>
        <v>0</v>
      </c>
      <c r="AT26" s="8">
        <f t="shared" si="25"/>
        <v>35.39</v>
      </c>
      <c r="AU26" s="40">
        <v>3</v>
      </c>
      <c r="AV26" s="63">
        <f>IF(AU26="",0,VLOOKUP(AU26,Feuil1!A$1:B$19,2)*AV$19)</f>
        <v>20</v>
      </c>
      <c r="AW26" s="9">
        <f t="shared" si="26"/>
        <v>20</v>
      </c>
      <c r="AX26" s="107">
        <f t="shared" si="27"/>
        <v>5</v>
      </c>
    </row>
    <row r="27" spans="1:50" ht="15" thickBot="1" x14ac:dyDescent="0.35">
      <c r="A27" s="14"/>
      <c r="B27" s="15"/>
      <c r="C27" s="15"/>
      <c r="D27" s="16"/>
      <c r="E27" s="30"/>
      <c r="F27" s="13"/>
      <c r="G27" s="30"/>
      <c r="H27" s="36"/>
      <c r="I27" s="21"/>
      <c r="J27" s="34"/>
      <c r="K27" s="3"/>
      <c r="L27" s="4"/>
      <c r="M27" s="8"/>
      <c r="N27" s="32"/>
      <c r="O27" s="104">
        <f>IF(N27="",0,VLOOKUP(N27,Feuil1!A$1:B$19,2)*O$19)</f>
        <v>0</v>
      </c>
      <c r="P27" s="38"/>
      <c r="Q27" s="12"/>
      <c r="R27" s="38"/>
      <c r="S27" s="40"/>
      <c r="T27" s="21"/>
      <c r="U27" s="42"/>
      <c r="V27" s="3"/>
      <c r="W27" s="4"/>
      <c r="X27" s="8"/>
      <c r="Y27" s="40" t="s">
        <v>64</v>
      </c>
      <c r="Z27" s="63">
        <f>IF(Y27="",0,VLOOKUP(Y27,Feuil1!A$1:B$19,2)*Z$19)</f>
        <v>0</v>
      </c>
      <c r="AA27" s="30"/>
      <c r="AB27" s="12">
        <f t="shared" si="17"/>
        <v>100</v>
      </c>
      <c r="AC27" s="30"/>
      <c r="AD27" s="32"/>
      <c r="AE27" s="21">
        <f t="shared" si="18"/>
        <v>0</v>
      </c>
      <c r="AF27" s="34"/>
      <c r="AG27" s="3">
        <f t="shared" si="19"/>
        <v>0</v>
      </c>
      <c r="AH27" s="4">
        <f t="shared" si="20"/>
        <v>0</v>
      </c>
      <c r="AI27" s="8">
        <f t="shared" si="28"/>
        <v>100</v>
      </c>
      <c r="AJ27" s="32"/>
      <c r="AK27" s="62">
        <f>IF(AJ27="",0,VLOOKUP(AJ27,Feuil1!A$1:B$19,2)*AK$19)</f>
        <v>0</v>
      </c>
      <c r="AL27" s="38"/>
      <c r="AM27" s="12">
        <f t="shared" si="21"/>
        <v>100</v>
      </c>
      <c r="AN27" s="38"/>
      <c r="AO27" s="40"/>
      <c r="AP27" s="21">
        <f t="shared" si="22"/>
        <v>120</v>
      </c>
      <c r="AQ27" s="42"/>
      <c r="AR27" s="3">
        <f t="shared" si="23"/>
        <v>120</v>
      </c>
      <c r="AS27" s="4">
        <f t="shared" si="24"/>
        <v>100</v>
      </c>
      <c r="AT27" s="8">
        <f t="shared" si="25"/>
        <v>200</v>
      </c>
      <c r="AU27" s="40"/>
      <c r="AV27" s="63">
        <f>IF(AU27="",0,VLOOKUP(AU27,Feuil1!A$1:B$19,2)*AV$19)</f>
        <v>0</v>
      </c>
      <c r="AW27" s="9">
        <f t="shared" si="26"/>
        <v>0</v>
      </c>
      <c r="AX27" s="107" t="str">
        <f t="shared" si="27"/>
        <v/>
      </c>
    </row>
    <row r="28" spans="1:50" ht="15" thickBot="1" x14ac:dyDescent="0.35">
      <c r="A28" s="14"/>
      <c r="B28" s="15"/>
      <c r="C28" s="15"/>
      <c r="D28" s="16"/>
      <c r="E28" s="30"/>
      <c r="F28" s="13"/>
      <c r="G28" s="30"/>
      <c r="H28" s="36"/>
      <c r="I28" s="21"/>
      <c r="J28" s="34"/>
      <c r="K28" s="3"/>
      <c r="L28" s="4"/>
      <c r="M28" s="8"/>
      <c r="N28" s="32"/>
      <c r="O28" s="104">
        <f>IF(N28="",0,VLOOKUP(N28,Feuil1!A$1:B$19,2)*O$19)</f>
        <v>0</v>
      </c>
      <c r="P28" s="38"/>
      <c r="Q28" s="12"/>
      <c r="R28" s="38"/>
      <c r="S28" s="40"/>
      <c r="T28" s="21"/>
      <c r="U28" s="42"/>
      <c r="V28" s="3"/>
      <c r="W28" s="4"/>
      <c r="X28" s="8"/>
      <c r="Y28" s="40" t="s">
        <v>64</v>
      </c>
      <c r="Z28" s="63">
        <f>IF(Y28="",0,VLOOKUP(Y28,Feuil1!A$1:B$19,2)*Z$19)</f>
        <v>0</v>
      </c>
      <c r="AA28" s="30"/>
      <c r="AB28" s="12">
        <f t="shared" si="17"/>
        <v>100</v>
      </c>
      <c r="AC28" s="30"/>
      <c r="AD28" s="32"/>
      <c r="AE28" s="21">
        <f t="shared" si="18"/>
        <v>0</v>
      </c>
      <c r="AF28" s="34"/>
      <c r="AG28" s="3">
        <f t="shared" si="19"/>
        <v>0</v>
      </c>
      <c r="AH28" s="4">
        <f t="shared" si="20"/>
        <v>0</v>
      </c>
      <c r="AI28" s="8">
        <f t="shared" si="28"/>
        <v>100</v>
      </c>
      <c r="AJ28" s="32"/>
      <c r="AK28" s="62">
        <f>IF(AJ28="",0,VLOOKUP(AJ28,Feuil1!A$1:B$19,2)*AK$19)</f>
        <v>0</v>
      </c>
      <c r="AL28" s="38"/>
      <c r="AM28" s="12">
        <f t="shared" si="21"/>
        <v>100</v>
      </c>
      <c r="AN28" s="38"/>
      <c r="AO28" s="40"/>
      <c r="AP28" s="21">
        <f t="shared" si="22"/>
        <v>120</v>
      </c>
      <c r="AQ28" s="42"/>
      <c r="AR28" s="3">
        <f t="shared" si="23"/>
        <v>120</v>
      </c>
      <c r="AS28" s="4">
        <f t="shared" si="24"/>
        <v>100</v>
      </c>
      <c r="AT28" s="8">
        <f t="shared" si="25"/>
        <v>200</v>
      </c>
      <c r="AU28" s="40"/>
      <c r="AV28" s="63">
        <f>IF(AU28="",0,VLOOKUP(AU28,Feuil1!A$1:B$19,2)*AV$19)</f>
        <v>0</v>
      </c>
      <c r="AW28" s="9">
        <f t="shared" si="26"/>
        <v>0</v>
      </c>
      <c r="AX28" s="107" t="str">
        <f t="shared" si="27"/>
        <v/>
      </c>
    </row>
    <row r="29" spans="1:50" ht="15" thickBot="1" x14ac:dyDescent="0.35">
      <c r="A29" s="14"/>
      <c r="B29" s="15"/>
      <c r="C29" s="15"/>
      <c r="D29" s="16"/>
      <c r="E29" s="30"/>
      <c r="F29" s="13"/>
      <c r="G29" s="30"/>
      <c r="H29" s="36"/>
      <c r="I29" s="21"/>
      <c r="J29" s="34"/>
      <c r="K29" s="3"/>
      <c r="L29" s="4"/>
      <c r="M29" s="8"/>
      <c r="N29" s="32"/>
      <c r="O29" s="104">
        <f>IF(N29="",0,VLOOKUP(N29,Feuil1!A$1:B$19,2)*O$19)</f>
        <v>0</v>
      </c>
      <c r="P29" s="38"/>
      <c r="Q29" s="12"/>
      <c r="R29" s="38"/>
      <c r="S29" s="40"/>
      <c r="T29" s="21"/>
      <c r="U29" s="42"/>
      <c r="V29" s="3"/>
      <c r="W29" s="4"/>
      <c r="X29" s="8"/>
      <c r="Y29" s="40" t="s">
        <v>64</v>
      </c>
      <c r="Z29" s="63">
        <f>IF(Y29="",0,VLOOKUP(Y29,Feuil1!A$1:B$19,2)*Z$19)</f>
        <v>0</v>
      </c>
      <c r="AA29" s="30"/>
      <c r="AB29" s="12">
        <f t="shared" si="17"/>
        <v>100</v>
      </c>
      <c r="AC29" s="30"/>
      <c r="AD29" s="32"/>
      <c r="AE29" s="21">
        <f t="shared" si="18"/>
        <v>0</v>
      </c>
      <c r="AF29" s="34"/>
      <c r="AG29" s="3">
        <f t="shared" si="19"/>
        <v>0</v>
      </c>
      <c r="AH29" s="4">
        <f t="shared" si="20"/>
        <v>0</v>
      </c>
      <c r="AI29" s="8">
        <f t="shared" si="28"/>
        <v>100</v>
      </c>
      <c r="AJ29" s="32"/>
      <c r="AK29" s="62">
        <f>IF(AJ29="",0,VLOOKUP(AJ29,Feuil1!A$1:B$19,2)*AK$19)</f>
        <v>0</v>
      </c>
      <c r="AL29" s="38"/>
      <c r="AM29" s="12">
        <f t="shared" si="21"/>
        <v>100</v>
      </c>
      <c r="AN29" s="38"/>
      <c r="AO29" s="40"/>
      <c r="AP29" s="21">
        <f t="shared" si="22"/>
        <v>120</v>
      </c>
      <c r="AQ29" s="42"/>
      <c r="AR29" s="3">
        <f t="shared" si="23"/>
        <v>120</v>
      </c>
      <c r="AS29" s="4">
        <f t="shared" si="24"/>
        <v>100</v>
      </c>
      <c r="AT29" s="8">
        <f t="shared" si="25"/>
        <v>200</v>
      </c>
      <c r="AU29" s="40"/>
      <c r="AV29" s="63">
        <f>IF(AU29="",0,VLOOKUP(AU29,Feuil1!A$1:B$19,2)*AV$19)</f>
        <v>0</v>
      </c>
      <c r="AW29" s="9">
        <f t="shared" si="26"/>
        <v>0</v>
      </c>
      <c r="AX29" s="107" t="str">
        <f t="shared" si="27"/>
        <v/>
      </c>
    </row>
    <row r="30" spans="1:50" ht="15" thickBot="1" x14ac:dyDescent="0.35">
      <c r="A30" s="14"/>
      <c r="B30" s="15"/>
      <c r="C30" s="15"/>
      <c r="D30" s="16"/>
      <c r="E30" s="30"/>
      <c r="F30" s="13"/>
      <c r="G30" s="30"/>
      <c r="H30" s="36"/>
      <c r="I30" s="21"/>
      <c r="J30" s="34"/>
      <c r="K30" s="3"/>
      <c r="L30" s="4"/>
      <c r="M30" s="8"/>
      <c r="N30" s="32"/>
      <c r="O30" s="104">
        <f>IF(N30="",0,VLOOKUP(N30,Feuil1!A$1:B$19,2)*O$19)</f>
        <v>0</v>
      </c>
      <c r="P30" s="38"/>
      <c r="Q30" s="12"/>
      <c r="R30" s="38"/>
      <c r="S30" s="40"/>
      <c r="T30" s="21"/>
      <c r="U30" s="42"/>
      <c r="V30" s="3"/>
      <c r="W30" s="4"/>
      <c r="X30" s="8"/>
      <c r="Y30" s="40" t="s">
        <v>64</v>
      </c>
      <c r="Z30" s="63">
        <f>IF(Y30="",0,VLOOKUP(Y30,Feuil1!A$1:B$19,2)*Z$19)</f>
        <v>0</v>
      </c>
      <c r="AA30" s="30"/>
      <c r="AB30" s="12">
        <f t="shared" si="17"/>
        <v>100</v>
      </c>
      <c r="AC30" s="30"/>
      <c r="AD30" s="32"/>
      <c r="AE30" s="21">
        <f t="shared" si="18"/>
        <v>0</v>
      </c>
      <c r="AF30" s="34"/>
      <c r="AG30" s="3">
        <f t="shared" si="19"/>
        <v>0</v>
      </c>
      <c r="AH30" s="4">
        <f t="shared" si="20"/>
        <v>0</v>
      </c>
      <c r="AI30" s="8">
        <f t="shared" si="28"/>
        <v>100</v>
      </c>
      <c r="AJ30" s="32"/>
      <c r="AK30" s="62">
        <f>IF(AJ30="",0,VLOOKUP(AJ30,Feuil1!A$1:B$19,2)*AK$19)</f>
        <v>0</v>
      </c>
      <c r="AL30" s="38"/>
      <c r="AM30" s="12">
        <f t="shared" si="21"/>
        <v>100</v>
      </c>
      <c r="AN30" s="38"/>
      <c r="AO30" s="40"/>
      <c r="AP30" s="21">
        <f t="shared" si="22"/>
        <v>120</v>
      </c>
      <c r="AQ30" s="42"/>
      <c r="AR30" s="3">
        <f t="shared" si="23"/>
        <v>120</v>
      </c>
      <c r="AS30" s="4">
        <f t="shared" si="24"/>
        <v>100</v>
      </c>
      <c r="AT30" s="8">
        <f t="shared" si="25"/>
        <v>200</v>
      </c>
      <c r="AU30" s="40"/>
      <c r="AV30" s="63">
        <f>IF(AU30="",0,VLOOKUP(AU30,Feuil1!A$1:B$19,2)*AV$19)</f>
        <v>0</v>
      </c>
      <c r="AW30" s="9">
        <f t="shared" si="26"/>
        <v>0</v>
      </c>
      <c r="AX30" s="107" t="str">
        <f t="shared" si="27"/>
        <v/>
      </c>
    </row>
    <row r="31" spans="1:50" ht="15" thickBot="1" x14ac:dyDescent="0.35">
      <c r="A31" s="14"/>
      <c r="B31" s="15"/>
      <c r="C31" s="15"/>
      <c r="D31" s="16"/>
      <c r="E31" s="30"/>
      <c r="F31" s="13"/>
      <c r="G31" s="30"/>
      <c r="H31" s="36"/>
      <c r="I31" s="21"/>
      <c r="J31" s="34"/>
      <c r="K31" s="3"/>
      <c r="L31" s="4"/>
      <c r="M31" s="8"/>
      <c r="N31" s="32"/>
      <c r="O31" s="104">
        <f>IF(N31="",0,VLOOKUP(N31,Feuil1!A$1:B$19,2)*O$19)</f>
        <v>0</v>
      </c>
      <c r="P31" s="38"/>
      <c r="Q31" s="12"/>
      <c r="R31" s="38"/>
      <c r="S31" s="40"/>
      <c r="T31" s="21"/>
      <c r="U31" s="42"/>
      <c r="V31" s="3"/>
      <c r="W31" s="4"/>
      <c r="X31" s="8"/>
      <c r="Y31" s="40" t="s">
        <v>64</v>
      </c>
      <c r="Z31" s="63">
        <f>IF(Y31="",0,VLOOKUP(Y31,Feuil1!A$1:B$19,2)*Z$19)</f>
        <v>0</v>
      </c>
      <c r="AA31" s="30"/>
      <c r="AB31" s="12">
        <f t="shared" si="17"/>
        <v>100</v>
      </c>
      <c r="AC31" s="30"/>
      <c r="AD31" s="32"/>
      <c r="AE31" s="21">
        <f t="shared" si="18"/>
        <v>0</v>
      </c>
      <c r="AF31" s="34"/>
      <c r="AG31" s="3">
        <f t="shared" si="19"/>
        <v>0</v>
      </c>
      <c r="AH31" s="4">
        <f t="shared" si="20"/>
        <v>0</v>
      </c>
      <c r="AI31" s="8">
        <f t="shared" si="28"/>
        <v>100</v>
      </c>
      <c r="AJ31" s="32"/>
      <c r="AK31" s="62">
        <f>IF(AJ31="",0,VLOOKUP(AJ31,Feuil1!A$1:B$19,2)*AK$19)</f>
        <v>0</v>
      </c>
      <c r="AL31" s="38"/>
      <c r="AM31" s="12">
        <f t="shared" si="21"/>
        <v>100</v>
      </c>
      <c r="AN31" s="38"/>
      <c r="AO31" s="40"/>
      <c r="AP31" s="21">
        <f t="shared" si="22"/>
        <v>120</v>
      </c>
      <c r="AQ31" s="42"/>
      <c r="AR31" s="3">
        <f t="shared" si="23"/>
        <v>120</v>
      </c>
      <c r="AS31" s="4">
        <f t="shared" si="24"/>
        <v>100</v>
      </c>
      <c r="AT31" s="8">
        <f t="shared" si="25"/>
        <v>200</v>
      </c>
      <c r="AU31" s="40"/>
      <c r="AV31" s="63">
        <f>IF(AU31="",0,VLOOKUP(AU31,Feuil1!A$1:B$19,2)*AV$19)</f>
        <v>0</v>
      </c>
      <c r="AW31" s="9">
        <f t="shared" si="26"/>
        <v>0</v>
      </c>
      <c r="AX31" s="107" t="str">
        <f t="shared" si="27"/>
        <v/>
      </c>
    </row>
    <row r="32" spans="1:50" ht="15" thickBot="1" x14ac:dyDescent="0.35">
      <c r="A32" s="14"/>
      <c r="B32" s="15"/>
      <c r="C32" s="15"/>
      <c r="D32" s="16"/>
      <c r="E32" s="30"/>
      <c r="F32" s="13"/>
      <c r="G32" s="30"/>
      <c r="H32" s="36"/>
      <c r="I32" s="21"/>
      <c r="J32" s="34"/>
      <c r="K32" s="3"/>
      <c r="L32" s="4"/>
      <c r="M32" s="8"/>
      <c r="N32" s="32"/>
      <c r="O32" s="104">
        <f>IF(N32="",0,VLOOKUP(N32,Feuil1!A$1:B$19,2)*O$19)</f>
        <v>0</v>
      </c>
      <c r="P32" s="38"/>
      <c r="Q32" s="12"/>
      <c r="R32" s="38"/>
      <c r="S32" s="40"/>
      <c r="T32" s="21"/>
      <c r="U32" s="42"/>
      <c r="V32" s="3"/>
      <c r="W32" s="4"/>
      <c r="X32" s="8"/>
      <c r="Y32" s="40" t="s">
        <v>64</v>
      </c>
      <c r="Z32" s="63">
        <f>IF(Y32="",0,VLOOKUP(Y32,Feuil1!A$1:B$19,2)*Z$19)</f>
        <v>0</v>
      </c>
      <c r="AA32" s="30"/>
      <c r="AB32" s="12">
        <f t="shared" si="17"/>
        <v>100</v>
      </c>
      <c r="AC32" s="30"/>
      <c r="AD32" s="32"/>
      <c r="AE32" s="21">
        <f t="shared" si="18"/>
        <v>0</v>
      </c>
      <c r="AF32" s="34"/>
      <c r="AG32" s="3">
        <f t="shared" si="19"/>
        <v>0</v>
      </c>
      <c r="AH32" s="4">
        <f t="shared" si="20"/>
        <v>0</v>
      </c>
      <c r="AI32" s="8">
        <f t="shared" si="28"/>
        <v>100</v>
      </c>
      <c r="AJ32" s="32"/>
      <c r="AK32" s="62">
        <f>IF(AJ32="",0,VLOOKUP(AJ32,Feuil1!A$1:B$19,2)*AK$19)</f>
        <v>0</v>
      </c>
      <c r="AL32" s="38"/>
      <c r="AM32" s="12">
        <f t="shared" si="21"/>
        <v>100</v>
      </c>
      <c r="AN32" s="38"/>
      <c r="AO32" s="40"/>
      <c r="AP32" s="21">
        <f t="shared" si="22"/>
        <v>120</v>
      </c>
      <c r="AQ32" s="42"/>
      <c r="AR32" s="3">
        <f t="shared" si="23"/>
        <v>120</v>
      </c>
      <c r="AS32" s="4">
        <f t="shared" si="24"/>
        <v>100</v>
      </c>
      <c r="AT32" s="8">
        <f t="shared" si="25"/>
        <v>200</v>
      </c>
      <c r="AU32" s="40"/>
      <c r="AV32" s="63">
        <f>IF(AU32="",0,VLOOKUP(AU32,Feuil1!A$1:B$19,2)*AV$19)</f>
        <v>0</v>
      </c>
      <c r="AW32" s="9">
        <f t="shared" si="26"/>
        <v>0</v>
      </c>
      <c r="AX32" s="107" t="str">
        <f t="shared" si="27"/>
        <v/>
      </c>
    </row>
    <row r="33" spans="1:50" ht="15" thickBot="1" x14ac:dyDescent="0.35">
      <c r="A33" s="17"/>
      <c r="B33" s="18"/>
      <c r="C33" s="18"/>
      <c r="D33" s="19"/>
      <c r="E33" s="31"/>
      <c r="F33" s="13"/>
      <c r="G33" s="31"/>
      <c r="H33" s="37"/>
      <c r="I33" s="22"/>
      <c r="J33" s="35"/>
      <c r="K33" s="5"/>
      <c r="L33" s="6"/>
      <c r="M33" s="10"/>
      <c r="N33" s="33"/>
      <c r="O33" s="104">
        <f>IF(N33="",0,VLOOKUP(N33,Feuil1!A$1:B$19,2)*O$19)</f>
        <v>0</v>
      </c>
      <c r="P33" s="39"/>
      <c r="Q33" s="12"/>
      <c r="R33" s="39"/>
      <c r="S33" s="41"/>
      <c r="T33" s="22"/>
      <c r="U33" s="43"/>
      <c r="V33" s="5"/>
      <c r="W33" s="6"/>
      <c r="X33" s="10"/>
      <c r="Y33" s="40" t="s">
        <v>64</v>
      </c>
      <c r="Z33" s="63">
        <f>IF(Y33="",0,VLOOKUP(Y33,Feuil1!A$1:B$19,2)*Z$19)</f>
        <v>0</v>
      </c>
      <c r="AA33" s="31"/>
      <c r="AB33" s="12">
        <f t="shared" si="17"/>
        <v>100</v>
      </c>
      <c r="AC33" s="31"/>
      <c r="AD33" s="33"/>
      <c r="AE33" s="22">
        <f t="shared" si="18"/>
        <v>0</v>
      </c>
      <c r="AF33" s="35"/>
      <c r="AG33" s="5">
        <f t="shared" si="19"/>
        <v>0</v>
      </c>
      <c r="AH33" s="6">
        <f t="shared" si="20"/>
        <v>0</v>
      </c>
      <c r="AI33" s="10">
        <f t="shared" si="28"/>
        <v>100</v>
      </c>
      <c r="AJ33" s="32"/>
      <c r="AK33" s="62">
        <f>IF(AJ33="",0,VLOOKUP(AJ33,Feuil1!A$1:B$19,2)*AK$19)</f>
        <v>0</v>
      </c>
      <c r="AL33" s="39"/>
      <c r="AM33" s="12">
        <f t="shared" si="21"/>
        <v>100</v>
      </c>
      <c r="AN33" s="39"/>
      <c r="AO33" s="41"/>
      <c r="AP33" s="22">
        <f t="shared" si="22"/>
        <v>120</v>
      </c>
      <c r="AQ33" s="43"/>
      <c r="AR33" s="5">
        <f t="shared" si="23"/>
        <v>120</v>
      </c>
      <c r="AS33" s="6">
        <f t="shared" si="24"/>
        <v>100</v>
      </c>
      <c r="AT33" s="10">
        <f t="shared" si="25"/>
        <v>200</v>
      </c>
      <c r="AU33" s="40"/>
      <c r="AV33" s="63">
        <f>IF(AU33="",0,VLOOKUP(AU33,Feuil1!A$1:B$19,2)*AV$19)</f>
        <v>0</v>
      </c>
      <c r="AW33" s="9">
        <f t="shared" si="26"/>
        <v>0</v>
      </c>
      <c r="AX33" s="107" t="str">
        <f t="shared" si="27"/>
        <v/>
      </c>
    </row>
    <row r="34" spans="1:50" ht="15" thickBot="1" x14ac:dyDescent="0.35">
      <c r="A34" s="109" t="s">
        <v>19</v>
      </c>
      <c r="B34" s="110"/>
      <c r="C34" s="110"/>
      <c r="D34" s="110"/>
      <c r="E34" s="26"/>
      <c r="F34" s="26"/>
      <c r="G34" s="26"/>
      <c r="H34" s="26"/>
      <c r="I34" s="24">
        <v>141</v>
      </c>
      <c r="J34" s="26"/>
      <c r="K34" s="26"/>
      <c r="L34" s="26"/>
      <c r="M34" s="26"/>
      <c r="N34" s="103" t="s">
        <v>68</v>
      </c>
      <c r="O34" s="23">
        <v>5</v>
      </c>
      <c r="P34" s="26"/>
      <c r="Q34" s="26"/>
      <c r="R34" s="26"/>
      <c r="S34" s="26"/>
      <c r="T34" s="24">
        <v>129</v>
      </c>
      <c r="U34" s="26"/>
      <c r="V34" s="26"/>
      <c r="W34" s="26"/>
      <c r="X34" s="26"/>
      <c r="Y34" s="103" t="s">
        <v>68</v>
      </c>
      <c r="Z34" s="23">
        <v>1</v>
      </c>
      <c r="AA34" s="26"/>
      <c r="AB34" s="26"/>
      <c r="AC34" s="26"/>
      <c r="AD34" s="26"/>
      <c r="AE34" s="24"/>
      <c r="AF34" s="26"/>
      <c r="AG34" s="26"/>
      <c r="AH34" s="26"/>
      <c r="AI34" s="26"/>
      <c r="AJ34" s="103" t="s">
        <v>68</v>
      </c>
      <c r="AK34" s="23">
        <v>3</v>
      </c>
      <c r="AL34" s="26"/>
      <c r="AM34" s="26"/>
      <c r="AN34" s="26"/>
      <c r="AO34" s="26"/>
      <c r="AP34" s="24">
        <v>111</v>
      </c>
      <c r="AQ34" s="27"/>
      <c r="AR34" s="28"/>
      <c r="AS34" s="28"/>
      <c r="AT34" s="28"/>
      <c r="AU34" s="103" t="s">
        <v>68</v>
      </c>
      <c r="AV34" s="23">
        <v>5</v>
      </c>
      <c r="AW34" s="28"/>
      <c r="AX34" s="29"/>
    </row>
    <row r="35" spans="1:50" ht="15" thickBot="1" x14ac:dyDescent="0.35">
      <c r="A35" s="14" t="s">
        <v>40</v>
      </c>
      <c r="B35" s="15" t="s">
        <v>41</v>
      </c>
      <c r="C35" s="15" t="s">
        <v>25</v>
      </c>
      <c r="D35" s="16" t="s">
        <v>26</v>
      </c>
      <c r="E35" s="30">
        <v>64.167000000000002</v>
      </c>
      <c r="F35" s="13">
        <f t="shared" ref="F35" si="29">(100-E35)</f>
        <v>35.832999999999998</v>
      </c>
      <c r="G35" s="30">
        <v>0</v>
      </c>
      <c r="H35" s="36">
        <v>0</v>
      </c>
      <c r="I35" s="21">
        <f t="shared" ref="I35" si="30">I$34</f>
        <v>141</v>
      </c>
      <c r="J35" s="34">
        <v>113</v>
      </c>
      <c r="K35" s="3">
        <f t="shared" ref="K35" si="31">I35-J35</f>
        <v>28</v>
      </c>
      <c r="L35" s="4">
        <f t="shared" ref="L35" si="32">IF(K35&gt;20,1*(K35-20),IF(K35&lt;-20,-1*(0.4*(K35+20)),0))</f>
        <v>8</v>
      </c>
      <c r="M35" s="8">
        <f t="shared" ref="M35" si="33">F35+G35+H35+L35</f>
        <v>43.832999999999998</v>
      </c>
      <c r="N35" s="32">
        <v>2</v>
      </c>
      <c r="O35" s="104">
        <f>IF(N35="",0,VLOOKUP(N35,Feuil1!A$1:B$19,2)*O$34)</f>
        <v>25</v>
      </c>
      <c r="P35" s="38">
        <v>65.28</v>
      </c>
      <c r="Q35" s="12">
        <f t="shared" ref="Q35" si="34">(100-P35)</f>
        <v>34.72</v>
      </c>
      <c r="R35" s="38">
        <f>4+4</f>
        <v>8</v>
      </c>
      <c r="S35" s="40"/>
      <c r="T35" s="21">
        <f t="shared" ref="T35" si="35">T$34</f>
        <v>129</v>
      </c>
      <c r="U35" s="42">
        <v>125</v>
      </c>
      <c r="V35" s="3">
        <f t="shared" ref="V35" si="36">T35-U35</f>
        <v>4</v>
      </c>
      <c r="W35" s="4">
        <f t="shared" ref="W35" si="37">IF(V35&gt;20,1*(V35-20),IF(V35&lt;-20,-1*(0.4*(V35+20)),0))</f>
        <v>0</v>
      </c>
      <c r="X35" s="8">
        <f t="shared" ref="X35" si="38">Q35+R35+S35+W35</f>
        <v>42.72</v>
      </c>
      <c r="Y35" s="40">
        <v>1</v>
      </c>
      <c r="Z35" s="63">
        <f>IF(Y35="",0,VLOOKUP(Y35,Feuil1!A$1:B$19,2)*Z$34)</f>
        <v>6</v>
      </c>
      <c r="AA35" s="30">
        <v>67.22</v>
      </c>
      <c r="AB35" s="12">
        <f t="shared" ref="AB35:AB42" si="39">(100-AA35)</f>
        <v>32.78</v>
      </c>
      <c r="AC35" s="30">
        <v>0</v>
      </c>
      <c r="AD35" s="32">
        <v>0</v>
      </c>
      <c r="AE35" s="21">
        <f t="shared" ref="AE35:AE50" si="40">AE$34</f>
        <v>0</v>
      </c>
      <c r="AF35" s="34"/>
      <c r="AG35" s="3">
        <f t="shared" ref="AG35:AG50" si="41">AE35-AF35</f>
        <v>0</v>
      </c>
      <c r="AH35" s="4">
        <f t="shared" ref="AH35:AH50" si="42">IF(AG35&gt;20,1*(AG35-20),IF(AG35&lt;-20,-1*(0.4*(AG35+20)),0))</f>
        <v>0</v>
      </c>
      <c r="AI35" s="8">
        <f t="shared" ref="AI35:AI50" si="43">AB35+AC35+AD35+AH35</f>
        <v>32.78</v>
      </c>
      <c r="AJ35" s="32">
        <v>1</v>
      </c>
      <c r="AK35" s="62">
        <f>IF(AJ35="",0,VLOOKUP(AJ35,Feuil1!A$1:B$19,2)*AK$34)</f>
        <v>18</v>
      </c>
      <c r="AL35" s="38">
        <v>66.67</v>
      </c>
      <c r="AM35" s="12">
        <f t="shared" ref="AM35:AM50" si="44">(100-AL35)</f>
        <v>33.33</v>
      </c>
      <c r="AN35" s="38">
        <v>4</v>
      </c>
      <c r="AO35" s="40"/>
      <c r="AP35" s="21">
        <f t="shared" ref="AP35:AP50" si="45">AP$34</f>
        <v>111</v>
      </c>
      <c r="AQ35" s="42">
        <v>106.35</v>
      </c>
      <c r="AR35" s="3">
        <f t="shared" ref="AR35:AR50" si="46">AP35-AQ35</f>
        <v>4.6500000000000057</v>
      </c>
      <c r="AS35" s="4">
        <f t="shared" ref="AS35:AS50" si="47">IF(AR35&gt;20,1*(AR35-20),IF(AR35&lt;-20,-1*(0.4*(AR35+20)),0))</f>
        <v>0</v>
      </c>
      <c r="AT35" s="8">
        <f t="shared" ref="AT35:AT50" si="48">AM35+AN35+AO35+AS35</f>
        <v>37.33</v>
      </c>
      <c r="AU35" s="40">
        <v>2</v>
      </c>
      <c r="AV35" s="63">
        <f>IF(AU35="",0,VLOOKUP(AU35,Feuil1!A$1:B$19,2)*AV$34)</f>
        <v>25</v>
      </c>
      <c r="AW35" s="9">
        <f t="shared" ref="AW35:AW50" si="49">(O35+Z35+AK35+AV35)</f>
        <v>74</v>
      </c>
      <c r="AX35" s="107">
        <f>IF(AW35&gt;0,RANK(AW35,AW$35:AW$50),"")</f>
        <v>1</v>
      </c>
    </row>
    <row r="36" spans="1:50" ht="15" thickBot="1" x14ac:dyDescent="0.35">
      <c r="A36" s="14" t="s">
        <v>69</v>
      </c>
      <c r="B36" s="15" t="s">
        <v>70</v>
      </c>
      <c r="C36" s="15" t="s">
        <v>25</v>
      </c>
      <c r="D36" s="16"/>
      <c r="E36" s="30"/>
      <c r="F36" s="13"/>
      <c r="G36" s="30"/>
      <c r="H36" s="36"/>
      <c r="I36" s="21"/>
      <c r="J36" s="34"/>
      <c r="K36" s="3"/>
      <c r="L36" s="4"/>
      <c r="M36" s="8"/>
      <c r="N36" s="32" t="s">
        <v>64</v>
      </c>
      <c r="O36" s="104">
        <f>IF(N36="",0,VLOOKUP(N36,Feuil1!A$1:B$19,2)*O$19)</f>
        <v>0</v>
      </c>
      <c r="P36" s="38"/>
      <c r="Q36" s="12"/>
      <c r="R36" s="38"/>
      <c r="S36" s="40"/>
      <c r="T36" s="21"/>
      <c r="U36" s="42"/>
      <c r="V36" s="3"/>
      <c r="W36" s="4"/>
      <c r="X36" s="8"/>
      <c r="Y36" s="40" t="s">
        <v>64</v>
      </c>
      <c r="Z36" s="63">
        <f>IF(Y36="",0,VLOOKUP(Y36,Feuil1!A$1:B$19,2)*Z$34)</f>
        <v>0</v>
      </c>
      <c r="AA36" s="30">
        <v>69.44</v>
      </c>
      <c r="AB36" s="12">
        <f t="shared" si="39"/>
        <v>30.560000000000002</v>
      </c>
      <c r="AC36" s="30">
        <v>4</v>
      </c>
      <c r="AD36" s="32">
        <v>0</v>
      </c>
      <c r="AE36" s="21">
        <f t="shared" si="40"/>
        <v>0</v>
      </c>
      <c r="AF36" s="34"/>
      <c r="AG36" s="3">
        <f t="shared" si="41"/>
        <v>0</v>
      </c>
      <c r="AH36" s="4">
        <f t="shared" si="42"/>
        <v>0</v>
      </c>
      <c r="AI36" s="8">
        <f t="shared" si="43"/>
        <v>34.56</v>
      </c>
      <c r="AJ36" s="32">
        <v>2</v>
      </c>
      <c r="AK36" s="62">
        <f>IF(AJ36="",0,VLOOKUP(AJ36,Feuil1!A$1:B$19,2)*AK$34)</f>
        <v>15</v>
      </c>
      <c r="AL36" s="38"/>
      <c r="AM36" s="12">
        <f t="shared" si="44"/>
        <v>100</v>
      </c>
      <c r="AN36" s="38"/>
      <c r="AO36" s="40"/>
      <c r="AP36" s="21">
        <f t="shared" si="45"/>
        <v>111</v>
      </c>
      <c r="AQ36" s="42"/>
      <c r="AR36" s="3">
        <f t="shared" si="46"/>
        <v>111</v>
      </c>
      <c r="AS36" s="4">
        <f t="shared" si="47"/>
        <v>91</v>
      </c>
      <c r="AT36" s="8">
        <f t="shared" si="48"/>
        <v>191</v>
      </c>
      <c r="AU36" s="40"/>
      <c r="AV36" s="63">
        <f>IF(AU36="",0,VLOOKUP(AU36,Feuil1!A$1:B$19,2)*AV$34)</f>
        <v>0</v>
      </c>
      <c r="AW36" s="9">
        <f t="shared" si="49"/>
        <v>15</v>
      </c>
      <c r="AX36" s="107">
        <f t="shared" ref="AX36:AX50" si="50">IF(AW36&gt;0,RANK(AW36,AW$35:AW$50),"")</f>
        <v>4</v>
      </c>
    </row>
    <row r="37" spans="1:50" ht="15" thickBot="1" x14ac:dyDescent="0.35">
      <c r="A37" s="14" t="s">
        <v>36</v>
      </c>
      <c r="B37" s="15" t="s">
        <v>37</v>
      </c>
      <c r="C37" s="15" t="s">
        <v>25</v>
      </c>
      <c r="D37" s="16" t="s">
        <v>35</v>
      </c>
      <c r="E37" s="30"/>
      <c r="F37" s="13"/>
      <c r="G37" s="30"/>
      <c r="H37" s="36"/>
      <c r="I37" s="21"/>
      <c r="J37" s="34"/>
      <c r="K37" s="3"/>
      <c r="L37" s="4"/>
      <c r="M37" s="8"/>
      <c r="N37" s="32" t="s">
        <v>64</v>
      </c>
      <c r="O37" s="104">
        <f>IF(N37="",0,VLOOKUP(N37,Feuil1!A$1:B$19,2)*O$19)</f>
        <v>0</v>
      </c>
      <c r="P37" s="38"/>
      <c r="Q37" s="12"/>
      <c r="R37" s="38"/>
      <c r="S37" s="40"/>
      <c r="T37" s="21"/>
      <c r="U37" s="42"/>
      <c r="V37" s="3"/>
      <c r="W37" s="4"/>
      <c r="X37" s="8"/>
      <c r="Y37" s="40" t="s">
        <v>64</v>
      </c>
      <c r="Z37" s="63">
        <f>IF(Y37="",0,VLOOKUP(Y37,Feuil1!A$1:B$19,2)*Z$34)</f>
        <v>0</v>
      </c>
      <c r="AA37" s="30">
        <v>54.44</v>
      </c>
      <c r="AB37" s="12">
        <f t="shared" si="39"/>
        <v>45.56</v>
      </c>
      <c r="AC37" s="30">
        <v>0</v>
      </c>
      <c r="AD37" s="32">
        <v>0</v>
      </c>
      <c r="AE37" s="21">
        <f t="shared" si="40"/>
        <v>0</v>
      </c>
      <c r="AF37" s="34"/>
      <c r="AG37" s="3">
        <f t="shared" si="41"/>
        <v>0</v>
      </c>
      <c r="AH37" s="4">
        <f t="shared" si="42"/>
        <v>0</v>
      </c>
      <c r="AI37" s="8">
        <f t="shared" si="43"/>
        <v>45.56</v>
      </c>
      <c r="AJ37" s="32">
        <v>3</v>
      </c>
      <c r="AK37" s="62">
        <f>IF(AJ37="",0,VLOOKUP(AJ37,Feuil1!A$1:B$19,2)*AK$34)</f>
        <v>12</v>
      </c>
      <c r="AL37" s="38">
        <v>61.94</v>
      </c>
      <c r="AM37" s="12">
        <f t="shared" si="44"/>
        <v>38.06</v>
      </c>
      <c r="AN37" s="38"/>
      <c r="AO37" s="40"/>
      <c r="AP37" s="21">
        <f t="shared" si="45"/>
        <v>111</v>
      </c>
      <c r="AQ37" s="42">
        <v>123.06</v>
      </c>
      <c r="AR37" s="3">
        <f t="shared" si="46"/>
        <v>-12.060000000000002</v>
      </c>
      <c r="AS37" s="4">
        <f t="shared" si="47"/>
        <v>0</v>
      </c>
      <c r="AT37" s="8">
        <f t="shared" si="48"/>
        <v>38.06</v>
      </c>
      <c r="AU37" s="40">
        <v>3</v>
      </c>
      <c r="AV37" s="63">
        <f>IF(AU37="",0,VLOOKUP(AU37,Feuil1!A$1:B$19,2)*AV$34)</f>
        <v>20</v>
      </c>
      <c r="AW37" s="9">
        <f t="shared" si="49"/>
        <v>32</v>
      </c>
      <c r="AX37" s="107">
        <f t="shared" si="50"/>
        <v>2</v>
      </c>
    </row>
    <row r="38" spans="1:50" ht="15" thickBot="1" x14ac:dyDescent="0.35">
      <c r="A38" s="14" t="s">
        <v>51</v>
      </c>
      <c r="B38" s="15" t="s">
        <v>52</v>
      </c>
      <c r="C38" s="15" t="s">
        <v>25</v>
      </c>
      <c r="D38" s="16" t="s">
        <v>26</v>
      </c>
      <c r="E38" s="30"/>
      <c r="F38" s="13"/>
      <c r="G38" s="30"/>
      <c r="H38" s="36"/>
      <c r="I38" s="21"/>
      <c r="J38" s="34"/>
      <c r="K38" s="3"/>
      <c r="L38" s="4"/>
      <c r="M38" s="8"/>
      <c r="N38" s="32" t="s">
        <v>64</v>
      </c>
      <c r="O38" s="104">
        <f>IF(N38="",0,VLOOKUP(N38,Feuil1!A$1:B$19,2)*O$19)</f>
        <v>0</v>
      </c>
      <c r="P38" s="38"/>
      <c r="Q38" s="12"/>
      <c r="R38" s="38"/>
      <c r="S38" s="40"/>
      <c r="T38" s="21"/>
      <c r="U38" s="42"/>
      <c r="V38" s="3"/>
      <c r="W38" s="4"/>
      <c r="X38" s="8"/>
      <c r="Y38" s="40" t="s">
        <v>64</v>
      </c>
      <c r="Z38" s="63">
        <f>IF(Y38="",0,VLOOKUP(Y38,Feuil1!A$1:B$19,2)*Z$34)</f>
        <v>0</v>
      </c>
      <c r="AA38" s="30"/>
      <c r="AB38" s="12">
        <f t="shared" si="39"/>
        <v>100</v>
      </c>
      <c r="AC38" s="30"/>
      <c r="AD38" s="32"/>
      <c r="AE38" s="21">
        <f t="shared" si="40"/>
        <v>0</v>
      </c>
      <c r="AF38" s="34"/>
      <c r="AG38" s="3">
        <f t="shared" si="41"/>
        <v>0</v>
      </c>
      <c r="AH38" s="4">
        <f t="shared" si="42"/>
        <v>0</v>
      </c>
      <c r="AI38" s="8">
        <f t="shared" si="43"/>
        <v>100</v>
      </c>
      <c r="AJ38" s="32"/>
      <c r="AK38" s="62">
        <f>IF(AJ38="",0,VLOOKUP(AJ38,Feuil1!A$1:B$19,2)*AK$34)</f>
        <v>0</v>
      </c>
      <c r="AL38" s="38">
        <v>64.17</v>
      </c>
      <c r="AM38" s="12">
        <f t="shared" si="44"/>
        <v>35.83</v>
      </c>
      <c r="AN38" s="38">
        <v>4</v>
      </c>
      <c r="AO38" s="40">
        <v>20</v>
      </c>
      <c r="AP38" s="21">
        <f t="shared" si="45"/>
        <v>111</v>
      </c>
      <c r="AQ38" s="42">
        <v>134.26</v>
      </c>
      <c r="AR38" s="3">
        <f t="shared" si="46"/>
        <v>-23.259999999999991</v>
      </c>
      <c r="AS38" s="4">
        <f t="shared" si="47"/>
        <v>1.3039999999999965</v>
      </c>
      <c r="AT38" s="8">
        <f t="shared" si="48"/>
        <v>61.133999999999993</v>
      </c>
      <c r="AU38" s="40">
        <v>5</v>
      </c>
      <c r="AV38" s="63">
        <f>IF(AU38="",0,VLOOKUP(AU38,Feuil1!A$1:B$19,2)*AV$34)</f>
        <v>10</v>
      </c>
      <c r="AW38" s="9">
        <f t="shared" si="49"/>
        <v>10</v>
      </c>
      <c r="AX38" s="107">
        <f t="shared" si="50"/>
        <v>6</v>
      </c>
    </row>
    <row r="39" spans="1:50" ht="15" thickBot="1" x14ac:dyDescent="0.35">
      <c r="A39" s="14" t="s">
        <v>81</v>
      </c>
      <c r="B39" s="15" t="s">
        <v>82</v>
      </c>
      <c r="C39" s="15" t="s">
        <v>25</v>
      </c>
      <c r="D39" s="16" t="s">
        <v>26</v>
      </c>
      <c r="E39" s="30"/>
      <c r="F39" s="13"/>
      <c r="G39" s="30"/>
      <c r="H39" s="36"/>
      <c r="I39" s="21"/>
      <c r="J39" s="34"/>
      <c r="K39" s="3"/>
      <c r="L39" s="4"/>
      <c r="M39" s="8"/>
      <c r="N39" s="32" t="s">
        <v>64</v>
      </c>
      <c r="O39" s="104">
        <f>IF(N39="",0,VLOOKUP(N39,Feuil1!A$1:B$19,2)*O$19)</f>
        <v>0</v>
      </c>
      <c r="P39" s="38"/>
      <c r="Q39" s="12"/>
      <c r="R39" s="38"/>
      <c r="S39" s="40"/>
      <c r="T39" s="21"/>
      <c r="U39" s="42"/>
      <c r="V39" s="3"/>
      <c r="W39" s="4"/>
      <c r="X39" s="8"/>
      <c r="Y39" s="40" t="s">
        <v>64</v>
      </c>
      <c r="Z39" s="63">
        <f>IF(Y39="",0,VLOOKUP(Y39,Feuil1!A$1:B$19,2)*Z$34)</f>
        <v>0</v>
      </c>
      <c r="AA39" s="30"/>
      <c r="AB39" s="12">
        <f t="shared" si="39"/>
        <v>100</v>
      </c>
      <c r="AC39" s="30"/>
      <c r="AD39" s="32"/>
      <c r="AE39" s="21">
        <f t="shared" si="40"/>
        <v>0</v>
      </c>
      <c r="AF39" s="34"/>
      <c r="AG39" s="3">
        <f t="shared" si="41"/>
        <v>0</v>
      </c>
      <c r="AH39" s="4">
        <f t="shared" si="42"/>
        <v>0</v>
      </c>
      <c r="AI39" s="8">
        <f t="shared" si="43"/>
        <v>100</v>
      </c>
      <c r="AJ39" s="32"/>
      <c r="AK39" s="62">
        <f>IF(AJ39="",0,VLOOKUP(AJ39,Feuil1!A$1:B$19,2)*AK$34)</f>
        <v>0</v>
      </c>
      <c r="AL39" s="38">
        <v>64.17</v>
      </c>
      <c r="AM39" s="12">
        <f t="shared" si="44"/>
        <v>35.83</v>
      </c>
      <c r="AN39" s="38"/>
      <c r="AO39" s="40"/>
      <c r="AP39" s="21">
        <f t="shared" si="45"/>
        <v>111</v>
      </c>
      <c r="AQ39" s="42">
        <v>137.15</v>
      </c>
      <c r="AR39" s="3">
        <f t="shared" si="46"/>
        <v>-26.150000000000006</v>
      </c>
      <c r="AS39" s="4">
        <f t="shared" si="47"/>
        <v>2.4600000000000026</v>
      </c>
      <c r="AT39" s="8">
        <f t="shared" si="48"/>
        <v>38.29</v>
      </c>
      <c r="AU39" s="40">
        <v>4</v>
      </c>
      <c r="AV39" s="63">
        <f>IF(AU39="",0,VLOOKUP(AU39,Feuil1!A$1:B$19,2)*AV$34)</f>
        <v>15</v>
      </c>
      <c r="AW39" s="9">
        <f t="shared" si="49"/>
        <v>15</v>
      </c>
      <c r="AX39" s="107">
        <f t="shared" si="50"/>
        <v>4</v>
      </c>
    </row>
    <row r="40" spans="1:50" ht="15" thickBot="1" x14ac:dyDescent="0.35">
      <c r="A40" s="14" t="s">
        <v>55</v>
      </c>
      <c r="B40" s="15" t="s">
        <v>39</v>
      </c>
      <c r="C40" s="15" t="s">
        <v>25</v>
      </c>
      <c r="D40" s="16" t="s">
        <v>26</v>
      </c>
      <c r="E40" s="30"/>
      <c r="F40" s="13"/>
      <c r="G40" s="30"/>
      <c r="H40" s="36"/>
      <c r="I40" s="21"/>
      <c r="J40" s="34"/>
      <c r="K40" s="3"/>
      <c r="L40" s="4"/>
      <c r="M40" s="8"/>
      <c r="N40" s="32" t="s">
        <v>64</v>
      </c>
      <c r="O40" s="104">
        <f>IF(N40="",0,VLOOKUP(N40,Feuil1!A$1:B$19,2)*O$19)</f>
        <v>0</v>
      </c>
      <c r="P40" s="38"/>
      <c r="Q40" s="12"/>
      <c r="R40" s="38"/>
      <c r="S40" s="40"/>
      <c r="T40" s="21"/>
      <c r="U40" s="42"/>
      <c r="V40" s="3"/>
      <c r="W40" s="4"/>
      <c r="X40" s="8"/>
      <c r="Y40" s="40" t="s">
        <v>64</v>
      </c>
      <c r="Z40" s="63">
        <f>IF(Y40="",0,VLOOKUP(Y40,Feuil1!A$1:B$19,2)*Z$34)</f>
        <v>0</v>
      </c>
      <c r="AA40" s="30"/>
      <c r="AB40" s="12">
        <f t="shared" si="39"/>
        <v>100</v>
      </c>
      <c r="AC40" s="30"/>
      <c r="AD40" s="32"/>
      <c r="AE40" s="21">
        <f t="shared" si="40"/>
        <v>0</v>
      </c>
      <c r="AF40" s="34"/>
      <c r="AG40" s="3">
        <f t="shared" si="41"/>
        <v>0</v>
      </c>
      <c r="AH40" s="4">
        <f t="shared" si="42"/>
        <v>0</v>
      </c>
      <c r="AI40" s="8">
        <f t="shared" si="43"/>
        <v>100</v>
      </c>
      <c r="AJ40" s="32"/>
      <c r="AK40" s="62">
        <f>IF(AJ40="",0,VLOOKUP(AJ40,Feuil1!A$1:B$19,2)*AK$34)</f>
        <v>0</v>
      </c>
      <c r="AL40" s="38">
        <v>64.72</v>
      </c>
      <c r="AM40" s="12">
        <f t="shared" si="44"/>
        <v>35.28</v>
      </c>
      <c r="AN40" s="38"/>
      <c r="AO40" s="40"/>
      <c r="AP40" s="21">
        <f t="shared" si="45"/>
        <v>111</v>
      </c>
      <c r="AQ40" s="42">
        <v>116.45</v>
      </c>
      <c r="AR40" s="3">
        <f t="shared" si="46"/>
        <v>-5.4500000000000028</v>
      </c>
      <c r="AS40" s="4">
        <f t="shared" si="47"/>
        <v>0</v>
      </c>
      <c r="AT40" s="8">
        <f t="shared" si="48"/>
        <v>35.28</v>
      </c>
      <c r="AU40" s="40">
        <v>1</v>
      </c>
      <c r="AV40" s="63">
        <f>IF(AU40="",0,VLOOKUP(AU40,Feuil1!A$1:B$19,2)*AV$34)</f>
        <v>30</v>
      </c>
      <c r="AW40" s="9">
        <f t="shared" si="49"/>
        <v>30</v>
      </c>
      <c r="AX40" s="107">
        <f t="shared" si="50"/>
        <v>3</v>
      </c>
    </row>
    <row r="41" spans="1:50" ht="15" thickBot="1" x14ac:dyDescent="0.35">
      <c r="A41" s="14"/>
      <c r="B41" s="15"/>
      <c r="C41" s="15"/>
      <c r="D41" s="16"/>
      <c r="E41" s="30"/>
      <c r="F41" s="13"/>
      <c r="G41" s="30"/>
      <c r="H41" s="36"/>
      <c r="I41" s="21"/>
      <c r="J41" s="34"/>
      <c r="K41" s="3"/>
      <c r="L41" s="4"/>
      <c r="M41" s="8"/>
      <c r="N41" s="32" t="s">
        <v>64</v>
      </c>
      <c r="O41" s="104">
        <f>IF(N41="",0,VLOOKUP(N41,Feuil1!A$1:B$19,2)*O$19)</f>
        <v>0</v>
      </c>
      <c r="P41" s="38"/>
      <c r="Q41" s="12"/>
      <c r="R41" s="38"/>
      <c r="S41" s="40"/>
      <c r="T41" s="21"/>
      <c r="U41" s="42"/>
      <c r="V41" s="3"/>
      <c r="W41" s="4"/>
      <c r="X41" s="8"/>
      <c r="Y41" s="40" t="s">
        <v>64</v>
      </c>
      <c r="Z41" s="63">
        <f>IF(Y41="",0,VLOOKUP(Y41,Feuil1!A$1:B$19,2)*Z$34)</f>
        <v>0</v>
      </c>
      <c r="AA41" s="30"/>
      <c r="AB41" s="12">
        <f t="shared" si="39"/>
        <v>100</v>
      </c>
      <c r="AC41" s="30"/>
      <c r="AD41" s="32"/>
      <c r="AE41" s="21">
        <f t="shared" si="40"/>
        <v>0</v>
      </c>
      <c r="AF41" s="34"/>
      <c r="AG41" s="3">
        <f t="shared" si="41"/>
        <v>0</v>
      </c>
      <c r="AH41" s="4">
        <f t="shared" si="42"/>
        <v>0</v>
      </c>
      <c r="AI41" s="8">
        <f t="shared" si="43"/>
        <v>100</v>
      </c>
      <c r="AJ41" s="32"/>
      <c r="AK41" s="62">
        <f>IF(AJ41="",0,VLOOKUP(AJ41,Feuil1!A$1:B$19,2)*AK$34)</f>
        <v>0</v>
      </c>
      <c r="AL41" s="38"/>
      <c r="AM41" s="12">
        <f t="shared" si="44"/>
        <v>100</v>
      </c>
      <c r="AN41" s="38"/>
      <c r="AO41" s="40"/>
      <c r="AP41" s="21">
        <f t="shared" si="45"/>
        <v>111</v>
      </c>
      <c r="AQ41" s="42"/>
      <c r="AR41" s="3">
        <f t="shared" si="46"/>
        <v>111</v>
      </c>
      <c r="AS41" s="4">
        <f t="shared" si="47"/>
        <v>91</v>
      </c>
      <c r="AT41" s="8">
        <f t="shared" si="48"/>
        <v>191</v>
      </c>
      <c r="AU41" s="40"/>
      <c r="AV41" s="63">
        <f>IF(AU41="",0,VLOOKUP(AU41,Feuil1!A$1:B$19,2)*AV$34)</f>
        <v>0</v>
      </c>
      <c r="AW41" s="9">
        <f t="shared" si="49"/>
        <v>0</v>
      </c>
      <c r="AX41" s="107" t="str">
        <f t="shared" si="50"/>
        <v/>
      </c>
    </row>
    <row r="42" spans="1:50" ht="15" thickBot="1" x14ac:dyDescent="0.35">
      <c r="A42" s="14"/>
      <c r="B42" s="15"/>
      <c r="C42" s="15"/>
      <c r="D42" s="16"/>
      <c r="E42" s="30"/>
      <c r="F42" s="13"/>
      <c r="G42" s="30"/>
      <c r="H42" s="36"/>
      <c r="I42" s="21"/>
      <c r="J42" s="34"/>
      <c r="K42" s="3"/>
      <c r="L42" s="4"/>
      <c r="M42" s="8"/>
      <c r="N42" s="32" t="s">
        <v>64</v>
      </c>
      <c r="O42" s="104">
        <f>IF(N42="",0,VLOOKUP(N42,Feuil1!A$1:B$19,2)*O$19)</f>
        <v>0</v>
      </c>
      <c r="P42" s="38"/>
      <c r="Q42" s="12"/>
      <c r="R42" s="38"/>
      <c r="S42" s="40"/>
      <c r="T42" s="21"/>
      <c r="U42" s="42"/>
      <c r="V42" s="3"/>
      <c r="W42" s="4"/>
      <c r="X42" s="8"/>
      <c r="Y42" s="40" t="s">
        <v>64</v>
      </c>
      <c r="Z42" s="63">
        <f>IF(Y42="",0,VLOOKUP(Y42,Feuil1!A$1:B$19,2)*Z$34)</f>
        <v>0</v>
      </c>
      <c r="AA42" s="30"/>
      <c r="AB42" s="12">
        <f t="shared" si="39"/>
        <v>100</v>
      </c>
      <c r="AC42" s="30"/>
      <c r="AD42" s="32"/>
      <c r="AE42" s="21">
        <f t="shared" si="40"/>
        <v>0</v>
      </c>
      <c r="AF42" s="34"/>
      <c r="AG42" s="3">
        <f t="shared" si="41"/>
        <v>0</v>
      </c>
      <c r="AH42" s="4">
        <f t="shared" si="42"/>
        <v>0</v>
      </c>
      <c r="AI42" s="8">
        <f t="shared" si="43"/>
        <v>100</v>
      </c>
      <c r="AJ42" s="32"/>
      <c r="AK42" s="62">
        <f>IF(AJ42="",0,VLOOKUP(AJ42,Feuil1!A$1:B$19,2)*AK$34)</f>
        <v>0</v>
      </c>
      <c r="AL42" s="38"/>
      <c r="AM42" s="12">
        <f t="shared" si="44"/>
        <v>100</v>
      </c>
      <c r="AN42" s="38"/>
      <c r="AO42" s="40"/>
      <c r="AP42" s="21">
        <f t="shared" si="45"/>
        <v>111</v>
      </c>
      <c r="AQ42" s="42"/>
      <c r="AR42" s="3">
        <f t="shared" si="46"/>
        <v>111</v>
      </c>
      <c r="AS42" s="4">
        <f t="shared" si="47"/>
        <v>91</v>
      </c>
      <c r="AT42" s="8">
        <f t="shared" si="48"/>
        <v>191</v>
      </c>
      <c r="AU42" s="40"/>
      <c r="AV42" s="63">
        <f>IF(AU42="",0,VLOOKUP(AU42,Feuil1!A$1:B$19,2)*AV$34)</f>
        <v>0</v>
      </c>
      <c r="AW42" s="9">
        <f t="shared" si="49"/>
        <v>0</v>
      </c>
      <c r="AX42" s="107" t="str">
        <f t="shared" si="50"/>
        <v/>
      </c>
    </row>
    <row r="43" spans="1:50" ht="15" thickBot="1" x14ac:dyDescent="0.35">
      <c r="A43" s="14"/>
      <c r="B43" s="15"/>
      <c r="C43" s="15"/>
      <c r="D43" s="16"/>
      <c r="E43" s="30"/>
      <c r="F43" s="13"/>
      <c r="G43" s="30"/>
      <c r="H43" s="36"/>
      <c r="I43" s="21"/>
      <c r="J43" s="34"/>
      <c r="K43" s="3"/>
      <c r="L43" s="4"/>
      <c r="M43" s="8"/>
      <c r="N43" s="32" t="s">
        <v>64</v>
      </c>
      <c r="O43" s="104">
        <f>IF(N43="",0,VLOOKUP(N43,Feuil1!A$1:B$19,2)*O$19)</f>
        <v>0</v>
      </c>
      <c r="P43" s="38"/>
      <c r="Q43" s="12"/>
      <c r="R43" s="38"/>
      <c r="S43" s="40"/>
      <c r="T43" s="21"/>
      <c r="U43" s="42"/>
      <c r="V43" s="3"/>
      <c r="W43" s="4"/>
      <c r="X43" s="8"/>
      <c r="Y43" s="40" t="s">
        <v>64</v>
      </c>
      <c r="Z43" s="63">
        <f>IF(Y43="",0,VLOOKUP(Y43,Feuil1!A$1:B$19,2)*Z$34)</f>
        <v>0</v>
      </c>
      <c r="AA43" s="30"/>
      <c r="AB43" s="12">
        <f>(100-AA43)</f>
        <v>100</v>
      </c>
      <c r="AC43" s="30"/>
      <c r="AD43" s="32"/>
      <c r="AE43" s="21">
        <f t="shared" si="40"/>
        <v>0</v>
      </c>
      <c r="AF43" s="34"/>
      <c r="AG43" s="3">
        <f t="shared" si="41"/>
        <v>0</v>
      </c>
      <c r="AH43" s="4">
        <f t="shared" si="42"/>
        <v>0</v>
      </c>
      <c r="AI43" s="8">
        <f t="shared" si="43"/>
        <v>100</v>
      </c>
      <c r="AJ43" s="32"/>
      <c r="AK43" s="62">
        <f>IF(AJ43="",0,VLOOKUP(AJ43,Feuil1!A$1:B$19,2)*AK$34)</f>
        <v>0</v>
      </c>
      <c r="AL43" s="38"/>
      <c r="AM43" s="12">
        <f t="shared" si="44"/>
        <v>100</v>
      </c>
      <c r="AN43" s="38"/>
      <c r="AO43" s="40"/>
      <c r="AP43" s="21">
        <f t="shared" si="45"/>
        <v>111</v>
      </c>
      <c r="AQ43" s="42"/>
      <c r="AR43" s="3">
        <f t="shared" si="46"/>
        <v>111</v>
      </c>
      <c r="AS43" s="4">
        <f t="shared" si="47"/>
        <v>91</v>
      </c>
      <c r="AT43" s="8">
        <f t="shared" si="48"/>
        <v>191</v>
      </c>
      <c r="AU43" s="40"/>
      <c r="AV43" s="63">
        <f>IF(AU43="",0,VLOOKUP(AU43,Feuil1!A$1:B$19,2)*AV$34)</f>
        <v>0</v>
      </c>
      <c r="AW43" s="9">
        <f t="shared" si="49"/>
        <v>0</v>
      </c>
      <c r="AX43" s="107" t="str">
        <f t="shared" si="50"/>
        <v/>
      </c>
    </row>
    <row r="44" spans="1:50" ht="15" thickBot="1" x14ac:dyDescent="0.35">
      <c r="A44" s="14"/>
      <c r="B44" s="15"/>
      <c r="C44" s="15"/>
      <c r="D44" s="16"/>
      <c r="E44" s="30"/>
      <c r="F44" s="13"/>
      <c r="G44" s="30"/>
      <c r="H44" s="36"/>
      <c r="I44" s="21"/>
      <c r="J44" s="34"/>
      <c r="K44" s="3"/>
      <c r="L44" s="4"/>
      <c r="M44" s="8"/>
      <c r="N44" s="32" t="s">
        <v>64</v>
      </c>
      <c r="O44" s="104">
        <f>IF(N44="",0,VLOOKUP(N44,Feuil1!A$1:B$19,2)*O$19)</f>
        <v>0</v>
      </c>
      <c r="P44" s="38"/>
      <c r="Q44" s="12"/>
      <c r="R44" s="38"/>
      <c r="S44" s="40"/>
      <c r="T44" s="21"/>
      <c r="U44" s="42"/>
      <c r="V44" s="3"/>
      <c r="W44" s="4"/>
      <c r="X44" s="8"/>
      <c r="Y44" s="40" t="s">
        <v>64</v>
      </c>
      <c r="Z44" s="63">
        <f>IF(Y44="",0,VLOOKUP(Y44,Feuil1!A$1:B$19,2)*Z$34)</f>
        <v>0</v>
      </c>
      <c r="AA44" s="30"/>
      <c r="AB44" s="12">
        <f t="shared" ref="AB44:AB50" si="51">(100-AA44)</f>
        <v>100</v>
      </c>
      <c r="AC44" s="30"/>
      <c r="AD44" s="32"/>
      <c r="AE44" s="21">
        <f t="shared" si="40"/>
        <v>0</v>
      </c>
      <c r="AF44" s="34"/>
      <c r="AG44" s="3">
        <f t="shared" si="41"/>
        <v>0</v>
      </c>
      <c r="AH44" s="4">
        <f t="shared" si="42"/>
        <v>0</v>
      </c>
      <c r="AI44" s="8">
        <f t="shared" si="43"/>
        <v>100</v>
      </c>
      <c r="AJ44" s="32"/>
      <c r="AK44" s="62">
        <f>IF(AJ44="",0,VLOOKUP(AJ44,Feuil1!A$1:B$19,2)*AK$34)</f>
        <v>0</v>
      </c>
      <c r="AL44" s="38"/>
      <c r="AM44" s="12">
        <f t="shared" si="44"/>
        <v>100</v>
      </c>
      <c r="AN44" s="38"/>
      <c r="AO44" s="40"/>
      <c r="AP44" s="21">
        <f t="shared" si="45"/>
        <v>111</v>
      </c>
      <c r="AQ44" s="42"/>
      <c r="AR44" s="3">
        <f t="shared" si="46"/>
        <v>111</v>
      </c>
      <c r="AS44" s="4">
        <f t="shared" si="47"/>
        <v>91</v>
      </c>
      <c r="AT44" s="8">
        <f t="shared" si="48"/>
        <v>191</v>
      </c>
      <c r="AU44" s="40"/>
      <c r="AV44" s="63">
        <f>IF(AU44="",0,VLOOKUP(AU44,Feuil1!A$1:B$19,2)*AV$34)</f>
        <v>0</v>
      </c>
      <c r="AW44" s="9">
        <f t="shared" si="49"/>
        <v>0</v>
      </c>
      <c r="AX44" s="107" t="str">
        <f t="shared" si="50"/>
        <v/>
      </c>
    </row>
    <row r="45" spans="1:50" ht="15" thickBot="1" x14ac:dyDescent="0.35">
      <c r="A45" s="14"/>
      <c r="B45" s="15"/>
      <c r="C45" s="15"/>
      <c r="D45" s="16"/>
      <c r="E45" s="30"/>
      <c r="F45" s="13"/>
      <c r="G45" s="30"/>
      <c r="H45" s="36"/>
      <c r="I45" s="21"/>
      <c r="J45" s="34"/>
      <c r="K45" s="3"/>
      <c r="L45" s="4"/>
      <c r="M45" s="8"/>
      <c r="N45" s="32" t="s">
        <v>64</v>
      </c>
      <c r="O45" s="104">
        <f>IF(N45="",0,VLOOKUP(N45,Feuil1!A$1:B$19,2)*O$19)</f>
        <v>0</v>
      </c>
      <c r="P45" s="38"/>
      <c r="Q45" s="12"/>
      <c r="R45" s="38"/>
      <c r="S45" s="40"/>
      <c r="T45" s="21"/>
      <c r="U45" s="42"/>
      <c r="V45" s="3"/>
      <c r="W45" s="4"/>
      <c r="X45" s="8"/>
      <c r="Y45" s="40" t="s">
        <v>64</v>
      </c>
      <c r="Z45" s="63">
        <f>IF(Y45="",0,VLOOKUP(Y45,Feuil1!A$1:B$19,2)*Z$34)</f>
        <v>0</v>
      </c>
      <c r="AA45" s="30"/>
      <c r="AB45" s="12">
        <f t="shared" si="51"/>
        <v>100</v>
      </c>
      <c r="AC45" s="30"/>
      <c r="AD45" s="32"/>
      <c r="AE45" s="21">
        <f t="shared" si="40"/>
        <v>0</v>
      </c>
      <c r="AF45" s="34"/>
      <c r="AG45" s="3">
        <f t="shared" si="41"/>
        <v>0</v>
      </c>
      <c r="AH45" s="4">
        <f t="shared" si="42"/>
        <v>0</v>
      </c>
      <c r="AI45" s="8">
        <f t="shared" si="43"/>
        <v>100</v>
      </c>
      <c r="AJ45" s="32"/>
      <c r="AK45" s="62">
        <f>IF(AJ45="",0,VLOOKUP(AJ45,Feuil1!A$1:B$19,2)*AK$34)</f>
        <v>0</v>
      </c>
      <c r="AL45" s="38"/>
      <c r="AM45" s="12">
        <f t="shared" si="44"/>
        <v>100</v>
      </c>
      <c r="AN45" s="38"/>
      <c r="AO45" s="40"/>
      <c r="AP45" s="21">
        <f t="shared" si="45"/>
        <v>111</v>
      </c>
      <c r="AQ45" s="42"/>
      <c r="AR45" s="3">
        <f t="shared" si="46"/>
        <v>111</v>
      </c>
      <c r="AS45" s="4">
        <f t="shared" si="47"/>
        <v>91</v>
      </c>
      <c r="AT45" s="8">
        <f t="shared" si="48"/>
        <v>191</v>
      </c>
      <c r="AU45" s="40"/>
      <c r="AV45" s="63">
        <f>IF(AU45="",0,VLOOKUP(AU45,Feuil1!A$1:B$19,2)*AV$34)</f>
        <v>0</v>
      </c>
      <c r="AW45" s="9">
        <f t="shared" si="49"/>
        <v>0</v>
      </c>
      <c r="AX45" s="107" t="str">
        <f t="shared" si="50"/>
        <v/>
      </c>
    </row>
    <row r="46" spans="1:50" ht="15" thickBot="1" x14ac:dyDescent="0.35">
      <c r="A46" s="14"/>
      <c r="B46" s="15"/>
      <c r="C46" s="15"/>
      <c r="D46" s="16"/>
      <c r="E46" s="30"/>
      <c r="F46" s="13"/>
      <c r="G46" s="30"/>
      <c r="H46" s="36"/>
      <c r="I46" s="21"/>
      <c r="J46" s="34"/>
      <c r="K46" s="3"/>
      <c r="L46" s="4"/>
      <c r="M46" s="8"/>
      <c r="N46" s="32" t="s">
        <v>64</v>
      </c>
      <c r="O46" s="104">
        <f>IF(N46="",0,VLOOKUP(N46,Feuil1!A$1:B$19,2)*O$19)</f>
        <v>0</v>
      </c>
      <c r="P46" s="38"/>
      <c r="Q46" s="12"/>
      <c r="R46" s="38"/>
      <c r="S46" s="40"/>
      <c r="T46" s="21"/>
      <c r="U46" s="42"/>
      <c r="V46" s="3"/>
      <c r="W46" s="4"/>
      <c r="X46" s="8"/>
      <c r="Y46" s="40" t="s">
        <v>64</v>
      </c>
      <c r="Z46" s="63">
        <f>IF(Y46="",0,VLOOKUP(Y46,Feuil1!A$1:B$19,2)*Z$34)</f>
        <v>0</v>
      </c>
      <c r="AA46" s="30"/>
      <c r="AB46" s="12">
        <f t="shared" si="51"/>
        <v>100</v>
      </c>
      <c r="AC46" s="30"/>
      <c r="AD46" s="32"/>
      <c r="AE46" s="21">
        <f t="shared" si="40"/>
        <v>0</v>
      </c>
      <c r="AF46" s="34"/>
      <c r="AG46" s="3">
        <f t="shared" si="41"/>
        <v>0</v>
      </c>
      <c r="AH46" s="4">
        <f t="shared" si="42"/>
        <v>0</v>
      </c>
      <c r="AI46" s="8">
        <f t="shared" si="43"/>
        <v>100</v>
      </c>
      <c r="AJ46" s="32"/>
      <c r="AK46" s="62">
        <f>IF(AJ46="",0,VLOOKUP(AJ46,Feuil1!A$1:B$19,2)*AK$34)</f>
        <v>0</v>
      </c>
      <c r="AL46" s="38"/>
      <c r="AM46" s="12">
        <f t="shared" si="44"/>
        <v>100</v>
      </c>
      <c r="AN46" s="38"/>
      <c r="AO46" s="40"/>
      <c r="AP46" s="21">
        <f t="shared" si="45"/>
        <v>111</v>
      </c>
      <c r="AQ46" s="42"/>
      <c r="AR46" s="3">
        <f t="shared" si="46"/>
        <v>111</v>
      </c>
      <c r="AS46" s="4">
        <f t="shared" si="47"/>
        <v>91</v>
      </c>
      <c r="AT46" s="8">
        <f t="shared" si="48"/>
        <v>191</v>
      </c>
      <c r="AU46" s="40"/>
      <c r="AV46" s="63">
        <f>IF(AU46="",0,VLOOKUP(AU46,Feuil1!A$1:B$19,2)*AV$34)</f>
        <v>0</v>
      </c>
      <c r="AW46" s="9">
        <f t="shared" si="49"/>
        <v>0</v>
      </c>
      <c r="AX46" s="107" t="str">
        <f t="shared" si="50"/>
        <v/>
      </c>
    </row>
    <row r="47" spans="1:50" ht="15" thickBot="1" x14ac:dyDescent="0.35">
      <c r="A47" s="14"/>
      <c r="B47" s="15"/>
      <c r="C47" s="15"/>
      <c r="D47" s="16"/>
      <c r="E47" s="30"/>
      <c r="F47" s="13"/>
      <c r="G47" s="30"/>
      <c r="H47" s="36"/>
      <c r="I47" s="21"/>
      <c r="J47" s="34"/>
      <c r="K47" s="3"/>
      <c r="L47" s="4"/>
      <c r="M47" s="8"/>
      <c r="N47" s="32" t="s">
        <v>64</v>
      </c>
      <c r="O47" s="104">
        <f>IF(N47="",0,VLOOKUP(N47,Feuil1!A$1:B$19,2)*O$19)</f>
        <v>0</v>
      </c>
      <c r="P47" s="38"/>
      <c r="Q47" s="12"/>
      <c r="R47" s="38"/>
      <c r="S47" s="40"/>
      <c r="T47" s="21"/>
      <c r="U47" s="42"/>
      <c r="V47" s="3"/>
      <c r="W47" s="4"/>
      <c r="X47" s="8"/>
      <c r="Y47" s="40" t="s">
        <v>64</v>
      </c>
      <c r="Z47" s="63">
        <f>IF(Y47="",0,VLOOKUP(Y47,Feuil1!A$1:B$19,2)*Z$34)</f>
        <v>0</v>
      </c>
      <c r="AA47" s="30"/>
      <c r="AB47" s="12">
        <f t="shared" si="51"/>
        <v>100</v>
      </c>
      <c r="AC47" s="30"/>
      <c r="AD47" s="32"/>
      <c r="AE47" s="21">
        <f t="shared" si="40"/>
        <v>0</v>
      </c>
      <c r="AF47" s="34"/>
      <c r="AG47" s="3">
        <f t="shared" si="41"/>
        <v>0</v>
      </c>
      <c r="AH47" s="4">
        <f t="shared" si="42"/>
        <v>0</v>
      </c>
      <c r="AI47" s="8">
        <f t="shared" si="43"/>
        <v>100</v>
      </c>
      <c r="AJ47" s="32"/>
      <c r="AK47" s="62">
        <f>IF(AJ47="",0,VLOOKUP(AJ47,Feuil1!A$1:B$19,2)*AK$34)</f>
        <v>0</v>
      </c>
      <c r="AL47" s="38"/>
      <c r="AM47" s="12">
        <f t="shared" si="44"/>
        <v>100</v>
      </c>
      <c r="AN47" s="38"/>
      <c r="AO47" s="40"/>
      <c r="AP47" s="21">
        <f t="shared" si="45"/>
        <v>111</v>
      </c>
      <c r="AQ47" s="42"/>
      <c r="AR47" s="3">
        <f t="shared" si="46"/>
        <v>111</v>
      </c>
      <c r="AS47" s="4">
        <f t="shared" si="47"/>
        <v>91</v>
      </c>
      <c r="AT47" s="8">
        <f t="shared" si="48"/>
        <v>191</v>
      </c>
      <c r="AU47" s="40"/>
      <c r="AV47" s="63">
        <f>IF(AU47="",0,VLOOKUP(AU47,Feuil1!A$1:B$19,2)*AV$34)</f>
        <v>0</v>
      </c>
      <c r="AW47" s="9">
        <f t="shared" si="49"/>
        <v>0</v>
      </c>
      <c r="AX47" s="107" t="str">
        <f t="shared" si="50"/>
        <v/>
      </c>
    </row>
    <row r="48" spans="1:50" ht="15" thickBot="1" x14ac:dyDescent="0.35">
      <c r="A48" s="14"/>
      <c r="B48" s="15"/>
      <c r="C48" s="15"/>
      <c r="D48" s="16"/>
      <c r="E48" s="30"/>
      <c r="F48" s="13"/>
      <c r="G48" s="30"/>
      <c r="H48" s="36"/>
      <c r="I48" s="21"/>
      <c r="J48" s="34"/>
      <c r="K48" s="3"/>
      <c r="L48" s="4"/>
      <c r="M48" s="8"/>
      <c r="N48" s="32" t="s">
        <v>64</v>
      </c>
      <c r="O48" s="104">
        <f>IF(N48="",0,VLOOKUP(N48,Feuil1!A$1:B$19,2)*O$19)</f>
        <v>0</v>
      </c>
      <c r="P48" s="38"/>
      <c r="Q48" s="12"/>
      <c r="R48" s="38"/>
      <c r="S48" s="40"/>
      <c r="T48" s="21"/>
      <c r="U48" s="42"/>
      <c r="V48" s="3"/>
      <c r="W48" s="4"/>
      <c r="X48" s="8"/>
      <c r="Y48" s="40" t="s">
        <v>64</v>
      </c>
      <c r="Z48" s="63">
        <f>IF(Y48="",0,VLOOKUP(Y48,Feuil1!A$1:B$19,2)*Z$34)</f>
        <v>0</v>
      </c>
      <c r="AA48" s="30"/>
      <c r="AB48" s="12">
        <f t="shared" si="51"/>
        <v>100</v>
      </c>
      <c r="AC48" s="30"/>
      <c r="AD48" s="32"/>
      <c r="AE48" s="21">
        <f t="shared" si="40"/>
        <v>0</v>
      </c>
      <c r="AF48" s="34"/>
      <c r="AG48" s="3">
        <f t="shared" si="41"/>
        <v>0</v>
      </c>
      <c r="AH48" s="4">
        <f t="shared" si="42"/>
        <v>0</v>
      </c>
      <c r="AI48" s="8">
        <f t="shared" si="43"/>
        <v>100</v>
      </c>
      <c r="AJ48" s="32"/>
      <c r="AK48" s="62">
        <f>IF(AJ48="",0,VLOOKUP(AJ48,Feuil1!A$1:B$19,2)*AK$34)</f>
        <v>0</v>
      </c>
      <c r="AL48" s="38"/>
      <c r="AM48" s="12">
        <f t="shared" si="44"/>
        <v>100</v>
      </c>
      <c r="AN48" s="38"/>
      <c r="AO48" s="40"/>
      <c r="AP48" s="21">
        <f t="shared" si="45"/>
        <v>111</v>
      </c>
      <c r="AQ48" s="42"/>
      <c r="AR48" s="3">
        <f t="shared" si="46"/>
        <v>111</v>
      </c>
      <c r="AS48" s="4">
        <f t="shared" si="47"/>
        <v>91</v>
      </c>
      <c r="AT48" s="8">
        <f t="shared" si="48"/>
        <v>191</v>
      </c>
      <c r="AU48" s="40"/>
      <c r="AV48" s="63">
        <f>IF(AU48="",0,VLOOKUP(AU48,Feuil1!A$1:B$19,2)*AV$34)</f>
        <v>0</v>
      </c>
      <c r="AW48" s="9">
        <f t="shared" si="49"/>
        <v>0</v>
      </c>
      <c r="AX48" s="107" t="str">
        <f t="shared" si="50"/>
        <v/>
      </c>
    </row>
    <row r="49" spans="1:50" ht="15" thickBot="1" x14ac:dyDescent="0.35">
      <c r="A49" s="14"/>
      <c r="B49" s="15"/>
      <c r="C49" s="15"/>
      <c r="D49" s="16"/>
      <c r="E49" s="30"/>
      <c r="F49" s="13"/>
      <c r="G49" s="30"/>
      <c r="H49" s="36"/>
      <c r="I49" s="21"/>
      <c r="J49" s="34"/>
      <c r="K49" s="3"/>
      <c r="L49" s="4"/>
      <c r="M49" s="8"/>
      <c r="N49" s="32" t="s">
        <v>64</v>
      </c>
      <c r="O49" s="104">
        <f>IF(N49="",0,VLOOKUP(N49,Feuil1!A$1:B$19,2)*O$19)</f>
        <v>0</v>
      </c>
      <c r="P49" s="38"/>
      <c r="Q49" s="12"/>
      <c r="R49" s="38"/>
      <c r="S49" s="40"/>
      <c r="T49" s="21"/>
      <c r="U49" s="42"/>
      <c r="V49" s="3"/>
      <c r="W49" s="4"/>
      <c r="X49" s="8"/>
      <c r="Y49" s="40" t="s">
        <v>64</v>
      </c>
      <c r="Z49" s="63">
        <f>IF(Y49="",0,VLOOKUP(Y49,Feuil1!A$1:B$19,2)*Z$34)</f>
        <v>0</v>
      </c>
      <c r="AA49" s="30"/>
      <c r="AB49" s="12">
        <f t="shared" si="51"/>
        <v>100</v>
      </c>
      <c r="AC49" s="30"/>
      <c r="AD49" s="32"/>
      <c r="AE49" s="21">
        <f t="shared" si="40"/>
        <v>0</v>
      </c>
      <c r="AF49" s="34"/>
      <c r="AG49" s="3">
        <f t="shared" si="41"/>
        <v>0</v>
      </c>
      <c r="AH49" s="4">
        <f t="shared" si="42"/>
        <v>0</v>
      </c>
      <c r="AI49" s="8">
        <f t="shared" si="43"/>
        <v>100</v>
      </c>
      <c r="AJ49" s="32"/>
      <c r="AK49" s="62">
        <f>IF(AJ49="",0,VLOOKUP(AJ49,Feuil1!A$1:B$19,2)*AK$34)</f>
        <v>0</v>
      </c>
      <c r="AL49" s="38"/>
      <c r="AM49" s="12">
        <f t="shared" si="44"/>
        <v>100</v>
      </c>
      <c r="AN49" s="38"/>
      <c r="AO49" s="40"/>
      <c r="AP49" s="21">
        <f t="shared" si="45"/>
        <v>111</v>
      </c>
      <c r="AQ49" s="42"/>
      <c r="AR49" s="3">
        <f t="shared" si="46"/>
        <v>111</v>
      </c>
      <c r="AS49" s="4">
        <f t="shared" si="47"/>
        <v>91</v>
      </c>
      <c r="AT49" s="8">
        <f t="shared" si="48"/>
        <v>191</v>
      </c>
      <c r="AU49" s="40"/>
      <c r="AV49" s="63">
        <f>IF(AU49="",0,VLOOKUP(AU49,Feuil1!A$1:B$19,2)*AV$34)</f>
        <v>0</v>
      </c>
      <c r="AW49" s="9">
        <f t="shared" si="49"/>
        <v>0</v>
      </c>
      <c r="AX49" s="107" t="str">
        <f t="shared" si="50"/>
        <v/>
      </c>
    </row>
    <row r="50" spans="1:50" ht="15" thickBot="1" x14ac:dyDescent="0.35">
      <c r="A50" s="17"/>
      <c r="B50" s="18"/>
      <c r="C50" s="18"/>
      <c r="D50" s="19"/>
      <c r="E50" s="31"/>
      <c r="F50" s="13"/>
      <c r="G50" s="31"/>
      <c r="H50" s="37"/>
      <c r="I50" s="20"/>
      <c r="J50" s="35"/>
      <c r="K50" s="5"/>
      <c r="L50" s="6"/>
      <c r="M50" s="10"/>
      <c r="N50" s="32" t="s">
        <v>64</v>
      </c>
      <c r="O50" s="104">
        <f>IF(N50="",0,VLOOKUP(N50,Feuil1!A$1:B$19,2)*O$34)</f>
        <v>0</v>
      </c>
      <c r="P50" s="39"/>
      <c r="Q50" s="12"/>
      <c r="R50" s="39"/>
      <c r="S50" s="41"/>
      <c r="T50" s="20"/>
      <c r="U50" s="43"/>
      <c r="V50" s="5"/>
      <c r="W50" s="6"/>
      <c r="X50" s="10"/>
      <c r="Y50" s="40" t="s">
        <v>64</v>
      </c>
      <c r="Z50" s="63">
        <f>IF(Y50="",0,VLOOKUP(Y50,Feuil1!A$1:B$19,2)*Z$34)</f>
        <v>0</v>
      </c>
      <c r="AA50" s="31"/>
      <c r="AB50" s="12">
        <f t="shared" si="51"/>
        <v>100</v>
      </c>
      <c r="AC50" s="31"/>
      <c r="AD50" s="33"/>
      <c r="AE50" s="20">
        <f t="shared" si="40"/>
        <v>0</v>
      </c>
      <c r="AF50" s="35"/>
      <c r="AG50" s="5">
        <f t="shared" si="41"/>
        <v>0</v>
      </c>
      <c r="AH50" s="6">
        <f t="shared" si="42"/>
        <v>0</v>
      </c>
      <c r="AI50" s="10">
        <f t="shared" si="43"/>
        <v>100</v>
      </c>
      <c r="AJ50" s="32"/>
      <c r="AK50" s="62">
        <f>IF(AJ50="",0,VLOOKUP(AJ50,Feuil1!A$1:B$19,2)*AK$34)</f>
        <v>0</v>
      </c>
      <c r="AL50" s="39"/>
      <c r="AM50" s="12">
        <f t="shared" si="44"/>
        <v>100</v>
      </c>
      <c r="AN50" s="39"/>
      <c r="AO50" s="41"/>
      <c r="AP50" s="21">
        <f t="shared" si="45"/>
        <v>111</v>
      </c>
      <c r="AQ50" s="43"/>
      <c r="AR50" s="5">
        <f t="shared" si="46"/>
        <v>111</v>
      </c>
      <c r="AS50" s="6">
        <f t="shared" si="47"/>
        <v>91</v>
      </c>
      <c r="AT50" s="10">
        <f t="shared" si="48"/>
        <v>191</v>
      </c>
      <c r="AU50" s="40"/>
      <c r="AV50" s="63">
        <f>IF(AU50="",0,VLOOKUP(AU50,Feuil1!A$1:B$19,2)*AV$34)</f>
        <v>0</v>
      </c>
      <c r="AW50" s="9">
        <f t="shared" si="49"/>
        <v>0</v>
      </c>
      <c r="AX50" s="107" t="str">
        <f t="shared" si="50"/>
        <v/>
      </c>
    </row>
    <row r="51" spans="1:50" ht="15" thickBot="1" x14ac:dyDescent="0.35">
      <c r="A51" s="109" t="s">
        <v>18</v>
      </c>
      <c r="B51" s="110"/>
      <c r="C51" s="110"/>
      <c r="D51" s="110"/>
      <c r="E51" s="26"/>
      <c r="F51" s="26"/>
      <c r="G51" s="26"/>
      <c r="H51" s="26"/>
      <c r="I51" s="25">
        <v>155</v>
      </c>
      <c r="J51" s="26"/>
      <c r="K51" s="26"/>
      <c r="L51" s="26"/>
      <c r="M51" s="26"/>
      <c r="N51" s="103" t="s">
        <v>68</v>
      </c>
      <c r="O51" s="23">
        <v>0</v>
      </c>
      <c r="P51" s="26"/>
      <c r="Q51" s="26"/>
      <c r="R51" s="26"/>
      <c r="S51" s="26"/>
      <c r="T51" s="25">
        <v>129</v>
      </c>
      <c r="U51" s="26"/>
      <c r="V51" s="26"/>
      <c r="W51" s="26"/>
      <c r="X51" s="26"/>
      <c r="Y51" s="103" t="s">
        <v>68</v>
      </c>
      <c r="Z51" s="23">
        <v>7</v>
      </c>
      <c r="AA51" s="26"/>
      <c r="AB51" s="26"/>
      <c r="AC51" s="26"/>
      <c r="AD51" s="26"/>
      <c r="AE51" s="25"/>
      <c r="AF51" s="26"/>
      <c r="AG51" s="26"/>
      <c r="AH51" s="26"/>
      <c r="AI51" s="26"/>
      <c r="AJ51" s="103" t="s">
        <v>68</v>
      </c>
      <c r="AK51" s="23"/>
      <c r="AL51" s="26"/>
      <c r="AM51" s="26"/>
      <c r="AN51" s="26"/>
      <c r="AO51" s="26"/>
      <c r="AP51" s="25"/>
      <c r="AQ51" s="27"/>
      <c r="AR51" s="28"/>
      <c r="AS51" s="28"/>
      <c r="AT51" s="28"/>
      <c r="AU51" s="103" t="s">
        <v>68</v>
      </c>
      <c r="AV51" s="23"/>
      <c r="AW51" s="28"/>
      <c r="AX51" s="29"/>
    </row>
    <row r="52" spans="1:50" ht="15" thickBot="1" x14ac:dyDescent="0.35">
      <c r="A52" s="14" t="s">
        <v>44</v>
      </c>
      <c r="B52" s="15" t="s">
        <v>45</v>
      </c>
      <c r="C52" s="15" t="s">
        <v>25</v>
      </c>
      <c r="D52" s="16" t="s">
        <v>46</v>
      </c>
      <c r="E52" s="47"/>
      <c r="F52" s="57"/>
      <c r="G52" s="47"/>
      <c r="H52" s="58"/>
      <c r="I52" s="54"/>
      <c r="J52" s="50"/>
      <c r="K52" s="51"/>
      <c r="L52" s="52"/>
      <c r="M52" s="53"/>
      <c r="N52" s="48"/>
      <c r="O52" s="105">
        <f>IF(N52="",0,VLOOKUP(N52,Feuil1!A$1:B$19,2)*O$51)</f>
        <v>0</v>
      </c>
      <c r="P52" s="38">
        <v>74.72</v>
      </c>
      <c r="Q52" s="12">
        <f t="shared" ref="Q52:Q54" si="52">(100-P52)</f>
        <v>25.28</v>
      </c>
      <c r="R52" s="38">
        <v>4</v>
      </c>
      <c r="S52" s="40"/>
      <c r="T52" s="21">
        <f t="shared" ref="T52:T54" si="53">T$51</f>
        <v>129</v>
      </c>
      <c r="U52" s="42">
        <v>131</v>
      </c>
      <c r="V52" s="3">
        <f t="shared" ref="V52:V54" si="54">T52-U52</f>
        <v>-2</v>
      </c>
      <c r="W52" s="4">
        <f t="shared" ref="W52:W54" si="55">IF(V52&gt;20,1*(V52-20),IF(V52&lt;-20,-1*(0.4*(V52+20)),0))</f>
        <v>0</v>
      </c>
      <c r="X52" s="8">
        <f t="shared" ref="X52:X54" si="56">Q52+R52+S52+W52</f>
        <v>29.28</v>
      </c>
      <c r="Y52" s="40">
        <v>1</v>
      </c>
      <c r="Z52" s="63">
        <f>IF(Y52="",0,VLOOKUP(Y52,Feuil1!A$1:B$19,2)*Z$51)</f>
        <v>42</v>
      </c>
      <c r="AA52" s="30"/>
      <c r="AB52" s="12">
        <f t="shared" ref="AB52:AB64" si="57">(100-AA52)</f>
        <v>100</v>
      </c>
      <c r="AC52" s="30"/>
      <c r="AD52" s="32"/>
      <c r="AE52" s="21">
        <f t="shared" ref="AE52:AE64" si="58">AE$51</f>
        <v>0</v>
      </c>
      <c r="AF52" s="34"/>
      <c r="AG52" s="3">
        <f t="shared" ref="AG52:AG64" si="59">AE52-AF52</f>
        <v>0</v>
      </c>
      <c r="AH52" s="4">
        <f t="shared" ref="AH52:AH64" si="60">IF(AG52&gt;20,1*(AG52-20),IF(AG52&lt;-20,-1*(0.4*(AG52+20)),0))</f>
        <v>0</v>
      </c>
      <c r="AI52" s="8">
        <f t="shared" ref="AI52:AI64" si="61">AB52+AC52+AD52+AH52</f>
        <v>100</v>
      </c>
      <c r="AJ52" s="32"/>
      <c r="AK52" s="62">
        <f>IF(AJ52="",0,VLOOKUP(AJ52,Feuil1!A$1:B$19,2)*AK$51)</f>
        <v>0</v>
      </c>
      <c r="AL52" s="38"/>
      <c r="AM52" s="12">
        <f t="shared" ref="AM52:AM64" si="62">(100-AL52)</f>
        <v>100</v>
      </c>
      <c r="AN52" s="38"/>
      <c r="AO52" s="40"/>
      <c r="AP52" s="21">
        <f t="shared" ref="AP52:AP64" si="63">AP$51</f>
        <v>0</v>
      </c>
      <c r="AQ52" s="42"/>
      <c r="AR52" s="3">
        <f t="shared" ref="AR52:AR64" si="64">AP52-AQ52</f>
        <v>0</v>
      </c>
      <c r="AS52" s="4">
        <f t="shared" ref="AS52:AS64" si="65">IF(AR52&gt;20,1*(AR52-20),IF(AR52&lt;-20,-1*(0.4*(AR52+20)),0))</f>
        <v>0</v>
      </c>
      <c r="AT52" s="8">
        <f t="shared" ref="AT52:AT64" si="66">AM52+AN52+AO52+AS52</f>
        <v>100</v>
      </c>
      <c r="AU52" s="40"/>
      <c r="AV52" s="63">
        <f>IF(AU52="",0,VLOOKUP(AU52,Feuil1!A$1:B$19,2)*AV$51)</f>
        <v>0</v>
      </c>
      <c r="AW52" s="9">
        <f t="shared" ref="AW52:AW64" si="67">(O52+Z52+AK52+AV52)</f>
        <v>42</v>
      </c>
      <c r="AX52" s="107">
        <f>IF(AW52&gt;0,RANK(AW52,AW$52:AW$64),"")</f>
        <v>1</v>
      </c>
    </row>
    <row r="53" spans="1:50" ht="15" thickBot="1" x14ac:dyDescent="0.35">
      <c r="A53" s="14" t="s">
        <v>47</v>
      </c>
      <c r="B53" s="15" t="s">
        <v>48</v>
      </c>
      <c r="C53" s="15" t="s">
        <v>25</v>
      </c>
      <c r="D53" s="16" t="s">
        <v>35</v>
      </c>
      <c r="E53" s="47"/>
      <c r="F53" s="57"/>
      <c r="G53" s="47"/>
      <c r="H53" s="58"/>
      <c r="I53" s="54"/>
      <c r="J53" s="50"/>
      <c r="K53" s="51"/>
      <c r="L53" s="52"/>
      <c r="M53" s="53"/>
      <c r="N53" s="48"/>
      <c r="O53" s="105">
        <f>IF(N53="",0,VLOOKUP(N53,Feuil1!A$1:B$19,2)*O$51)</f>
        <v>0</v>
      </c>
      <c r="P53" s="38">
        <v>74.17</v>
      </c>
      <c r="Q53" s="12">
        <f t="shared" si="52"/>
        <v>25.83</v>
      </c>
      <c r="R53" s="38">
        <v>4</v>
      </c>
      <c r="S53" s="40"/>
      <c r="T53" s="21">
        <f t="shared" si="53"/>
        <v>129</v>
      </c>
      <c r="U53" s="42">
        <v>140</v>
      </c>
      <c r="V53" s="3">
        <f t="shared" si="54"/>
        <v>-11</v>
      </c>
      <c r="W53" s="4">
        <f t="shared" si="55"/>
        <v>0</v>
      </c>
      <c r="X53" s="8">
        <f t="shared" si="56"/>
        <v>29.83</v>
      </c>
      <c r="Y53" s="40">
        <v>2</v>
      </c>
      <c r="Z53" s="63">
        <f>IF(Y53="",0,VLOOKUP(Y53,Feuil1!A$1:B$19,2)*Z$51)</f>
        <v>35</v>
      </c>
      <c r="AA53" s="30"/>
      <c r="AB53" s="12">
        <f t="shared" si="57"/>
        <v>100</v>
      </c>
      <c r="AC53" s="30"/>
      <c r="AD53" s="32"/>
      <c r="AE53" s="21">
        <f t="shared" si="58"/>
        <v>0</v>
      </c>
      <c r="AF53" s="34"/>
      <c r="AG53" s="3">
        <f t="shared" si="59"/>
        <v>0</v>
      </c>
      <c r="AH53" s="4">
        <f t="shared" si="60"/>
        <v>0</v>
      </c>
      <c r="AI53" s="8">
        <f t="shared" si="61"/>
        <v>100</v>
      </c>
      <c r="AJ53" s="32"/>
      <c r="AK53" s="62">
        <f>IF(AJ53="",0,VLOOKUP(AJ53,Feuil1!A$1:B$19,2)*AK$51)</f>
        <v>0</v>
      </c>
      <c r="AL53" s="38"/>
      <c r="AM53" s="12">
        <f t="shared" si="62"/>
        <v>100</v>
      </c>
      <c r="AN53" s="38"/>
      <c r="AO53" s="40"/>
      <c r="AP53" s="21">
        <f t="shared" si="63"/>
        <v>0</v>
      </c>
      <c r="AQ53" s="42"/>
      <c r="AR53" s="3">
        <f t="shared" si="64"/>
        <v>0</v>
      </c>
      <c r="AS53" s="4">
        <f t="shared" si="65"/>
        <v>0</v>
      </c>
      <c r="AT53" s="8">
        <f t="shared" si="66"/>
        <v>100</v>
      </c>
      <c r="AU53" s="40"/>
      <c r="AV53" s="63">
        <f>IF(AU53="",0,VLOOKUP(AU53,Feuil1!A$1:B$19,2)*AV$51)</f>
        <v>0</v>
      </c>
      <c r="AW53" s="9">
        <f t="shared" si="67"/>
        <v>35</v>
      </c>
      <c r="AX53" s="107">
        <f t="shared" ref="AX53:AX64" si="68">IF(AW53&gt;0,RANK(AW53,AW$52:AW$64),"")</f>
        <v>2</v>
      </c>
    </row>
    <row r="54" spans="1:50" ht="15" thickBot="1" x14ac:dyDescent="0.35">
      <c r="A54" s="14" t="s">
        <v>49</v>
      </c>
      <c r="B54" s="15" t="s">
        <v>50</v>
      </c>
      <c r="C54" s="15" t="s">
        <v>25</v>
      </c>
      <c r="D54" s="16" t="s">
        <v>35</v>
      </c>
      <c r="E54" s="47"/>
      <c r="F54" s="57"/>
      <c r="G54" s="47"/>
      <c r="H54" s="58"/>
      <c r="I54" s="54"/>
      <c r="J54" s="50"/>
      <c r="K54" s="51"/>
      <c r="L54" s="52"/>
      <c r="M54" s="53"/>
      <c r="N54" s="48"/>
      <c r="O54" s="105">
        <f>IF(N54="",0,VLOOKUP(N54,Feuil1!A$1:B$19,2)*O$51)</f>
        <v>0</v>
      </c>
      <c r="P54" s="38">
        <v>66.11</v>
      </c>
      <c r="Q54" s="12">
        <f t="shared" si="52"/>
        <v>33.89</v>
      </c>
      <c r="R54" s="38"/>
      <c r="S54" s="40">
        <v>20</v>
      </c>
      <c r="T54" s="21">
        <f t="shared" si="53"/>
        <v>129</v>
      </c>
      <c r="U54" s="42">
        <v>159</v>
      </c>
      <c r="V54" s="3">
        <f t="shared" si="54"/>
        <v>-30</v>
      </c>
      <c r="W54" s="4">
        <f t="shared" si="55"/>
        <v>4</v>
      </c>
      <c r="X54" s="8">
        <f t="shared" si="56"/>
        <v>57.89</v>
      </c>
      <c r="Y54" s="40">
        <v>6</v>
      </c>
      <c r="Z54" s="63">
        <f>IF(Y54="",0,VLOOKUP(Y54,Feuil1!A$1:B$19,2)*Z$51)</f>
        <v>7</v>
      </c>
      <c r="AA54" s="30"/>
      <c r="AB54" s="12">
        <f t="shared" si="57"/>
        <v>100</v>
      </c>
      <c r="AC54" s="30"/>
      <c r="AD54" s="32"/>
      <c r="AE54" s="21">
        <f t="shared" si="58"/>
        <v>0</v>
      </c>
      <c r="AF54" s="34"/>
      <c r="AG54" s="3">
        <f t="shared" si="59"/>
        <v>0</v>
      </c>
      <c r="AH54" s="4">
        <f t="shared" si="60"/>
        <v>0</v>
      </c>
      <c r="AI54" s="8">
        <f t="shared" si="61"/>
        <v>100</v>
      </c>
      <c r="AJ54" s="32"/>
      <c r="AK54" s="62">
        <f>IF(AJ54="",0,VLOOKUP(AJ54,Feuil1!A$1:B$19,2)*AK$51)</f>
        <v>0</v>
      </c>
      <c r="AL54" s="38"/>
      <c r="AM54" s="12">
        <f t="shared" si="62"/>
        <v>100</v>
      </c>
      <c r="AN54" s="38"/>
      <c r="AO54" s="40"/>
      <c r="AP54" s="21">
        <f t="shared" si="63"/>
        <v>0</v>
      </c>
      <c r="AQ54" s="42"/>
      <c r="AR54" s="3">
        <f t="shared" si="64"/>
        <v>0</v>
      </c>
      <c r="AS54" s="4">
        <f t="shared" si="65"/>
        <v>0</v>
      </c>
      <c r="AT54" s="8">
        <f t="shared" si="66"/>
        <v>100</v>
      </c>
      <c r="AU54" s="40"/>
      <c r="AV54" s="63">
        <f>IF(AU54="",0,VLOOKUP(AU54,Feuil1!A$1:B$19,2)*AV$51)</f>
        <v>0</v>
      </c>
      <c r="AW54" s="9">
        <f t="shared" si="67"/>
        <v>7</v>
      </c>
      <c r="AX54" s="107">
        <f t="shared" si="68"/>
        <v>3</v>
      </c>
    </row>
    <row r="55" spans="1:50" ht="15" thickBot="1" x14ac:dyDescent="0.35">
      <c r="A55" s="14"/>
      <c r="B55" s="15"/>
      <c r="C55" s="15"/>
      <c r="D55" s="16"/>
      <c r="E55" s="30"/>
      <c r="F55" s="13"/>
      <c r="G55" s="30"/>
      <c r="H55" s="36"/>
      <c r="I55" s="21"/>
      <c r="J55" s="34"/>
      <c r="K55" s="3"/>
      <c r="L55" s="4"/>
      <c r="M55" s="8"/>
      <c r="N55" s="32"/>
      <c r="O55" s="104">
        <f>IF(N55="",0,VLOOKUP(N55,Feuil1!A$1:B$19,2)*O$51)</f>
        <v>0</v>
      </c>
      <c r="P55" s="38"/>
      <c r="Q55" s="12"/>
      <c r="R55" s="38"/>
      <c r="S55" s="40"/>
      <c r="T55" s="21"/>
      <c r="U55" s="42"/>
      <c r="V55" s="3"/>
      <c r="W55" s="4"/>
      <c r="X55" s="8"/>
      <c r="Y55" s="40" t="s">
        <v>64</v>
      </c>
      <c r="Z55" s="63">
        <f>IF(Y55="",0,VLOOKUP(Y55,Feuil1!A$1:B$19,2)*Z$51)</f>
        <v>0</v>
      </c>
      <c r="AA55" s="30"/>
      <c r="AB55" s="12">
        <f t="shared" si="57"/>
        <v>100</v>
      </c>
      <c r="AC55" s="30"/>
      <c r="AD55" s="32"/>
      <c r="AE55" s="21">
        <f t="shared" si="58"/>
        <v>0</v>
      </c>
      <c r="AF55" s="34"/>
      <c r="AG55" s="3">
        <f t="shared" si="59"/>
        <v>0</v>
      </c>
      <c r="AH55" s="4">
        <f t="shared" si="60"/>
        <v>0</v>
      </c>
      <c r="AI55" s="8">
        <f t="shared" si="61"/>
        <v>100</v>
      </c>
      <c r="AJ55" s="32"/>
      <c r="AK55" s="62">
        <f>IF(AJ55="",0,VLOOKUP(AJ55,Feuil1!A$1:B$19,2)*AK$51)</f>
        <v>0</v>
      </c>
      <c r="AL55" s="38"/>
      <c r="AM55" s="12">
        <f t="shared" si="62"/>
        <v>100</v>
      </c>
      <c r="AN55" s="38"/>
      <c r="AO55" s="40"/>
      <c r="AP55" s="21">
        <f t="shared" si="63"/>
        <v>0</v>
      </c>
      <c r="AQ55" s="42"/>
      <c r="AR55" s="3">
        <f t="shared" si="64"/>
        <v>0</v>
      </c>
      <c r="AS55" s="4">
        <f t="shared" si="65"/>
        <v>0</v>
      </c>
      <c r="AT55" s="8">
        <f t="shared" si="66"/>
        <v>100</v>
      </c>
      <c r="AU55" s="40"/>
      <c r="AV55" s="63">
        <f>IF(AU55="",0,VLOOKUP(AU55,Feuil1!A$1:B$19,2)*AV$51)</f>
        <v>0</v>
      </c>
      <c r="AW55" s="9">
        <f t="shared" si="67"/>
        <v>0</v>
      </c>
      <c r="AX55" s="107" t="str">
        <f t="shared" si="68"/>
        <v/>
      </c>
    </row>
    <row r="56" spans="1:50" ht="15" thickBot="1" x14ac:dyDescent="0.35">
      <c r="A56" s="14"/>
      <c r="B56" s="15"/>
      <c r="C56" s="15"/>
      <c r="D56" s="16"/>
      <c r="E56" s="30"/>
      <c r="F56" s="13"/>
      <c r="G56" s="30"/>
      <c r="H56" s="36"/>
      <c r="I56" s="21"/>
      <c r="J56" s="34"/>
      <c r="K56" s="3"/>
      <c r="L56" s="4"/>
      <c r="M56" s="8"/>
      <c r="N56" s="32"/>
      <c r="O56" s="104">
        <f>IF(N56="",0,VLOOKUP(N56,Feuil1!A$1:B$19,2)*O$51)</f>
        <v>0</v>
      </c>
      <c r="P56" s="38"/>
      <c r="Q56" s="12"/>
      <c r="R56" s="38"/>
      <c r="S56" s="40"/>
      <c r="T56" s="21"/>
      <c r="U56" s="42"/>
      <c r="V56" s="3"/>
      <c r="W56" s="4"/>
      <c r="X56" s="8"/>
      <c r="Y56" s="40" t="s">
        <v>64</v>
      </c>
      <c r="Z56" s="63">
        <f>IF(Y56="",0,VLOOKUP(Y56,Feuil1!A$1:B$19,2)*Z$51)</f>
        <v>0</v>
      </c>
      <c r="AA56" s="30"/>
      <c r="AB56" s="12">
        <f t="shared" si="57"/>
        <v>100</v>
      </c>
      <c r="AC56" s="30"/>
      <c r="AD56" s="32"/>
      <c r="AE56" s="21">
        <f t="shared" si="58"/>
        <v>0</v>
      </c>
      <c r="AF56" s="34"/>
      <c r="AG56" s="3">
        <f t="shared" si="59"/>
        <v>0</v>
      </c>
      <c r="AH56" s="4">
        <f t="shared" si="60"/>
        <v>0</v>
      </c>
      <c r="AI56" s="8">
        <f t="shared" si="61"/>
        <v>100</v>
      </c>
      <c r="AJ56" s="32"/>
      <c r="AK56" s="62">
        <f>IF(AJ56="",0,VLOOKUP(AJ56,Feuil1!A$1:B$19,2)*AK$51)</f>
        <v>0</v>
      </c>
      <c r="AL56" s="38"/>
      <c r="AM56" s="12">
        <f t="shared" si="62"/>
        <v>100</v>
      </c>
      <c r="AN56" s="38"/>
      <c r="AO56" s="40"/>
      <c r="AP56" s="21">
        <f t="shared" si="63"/>
        <v>0</v>
      </c>
      <c r="AQ56" s="42"/>
      <c r="AR56" s="3">
        <f t="shared" si="64"/>
        <v>0</v>
      </c>
      <c r="AS56" s="4">
        <f t="shared" si="65"/>
        <v>0</v>
      </c>
      <c r="AT56" s="8">
        <f t="shared" si="66"/>
        <v>100</v>
      </c>
      <c r="AU56" s="40"/>
      <c r="AV56" s="63">
        <f>IF(AU56="",0,VLOOKUP(AU56,Feuil1!A$1:B$19,2)*AV$51)</f>
        <v>0</v>
      </c>
      <c r="AW56" s="9">
        <f t="shared" si="67"/>
        <v>0</v>
      </c>
      <c r="AX56" s="107" t="str">
        <f t="shared" si="68"/>
        <v/>
      </c>
    </row>
    <row r="57" spans="1:50" ht="15" thickBot="1" x14ac:dyDescent="0.35">
      <c r="A57" s="14"/>
      <c r="B57" s="15"/>
      <c r="C57" s="15"/>
      <c r="D57" s="16"/>
      <c r="E57" s="30"/>
      <c r="F57" s="13"/>
      <c r="G57" s="30"/>
      <c r="H57" s="36"/>
      <c r="I57" s="21"/>
      <c r="J57" s="34"/>
      <c r="K57" s="3"/>
      <c r="L57" s="4"/>
      <c r="M57" s="8"/>
      <c r="N57" s="32"/>
      <c r="O57" s="104">
        <f>IF(N57="",0,VLOOKUP(N57,Feuil1!A$1:B$19,2)*O$51)</f>
        <v>0</v>
      </c>
      <c r="P57" s="38"/>
      <c r="Q57" s="12"/>
      <c r="R57" s="38"/>
      <c r="S57" s="40"/>
      <c r="T57" s="21"/>
      <c r="U57" s="42"/>
      <c r="V57" s="3"/>
      <c r="W57" s="4"/>
      <c r="X57" s="8"/>
      <c r="Y57" s="40" t="s">
        <v>64</v>
      </c>
      <c r="Z57" s="63">
        <f>IF(Y57="",0,VLOOKUP(Y57,Feuil1!A$1:B$19,2)*Z$51)</f>
        <v>0</v>
      </c>
      <c r="AA57" s="30"/>
      <c r="AB57" s="12">
        <f t="shared" si="57"/>
        <v>100</v>
      </c>
      <c r="AC57" s="30"/>
      <c r="AD57" s="32"/>
      <c r="AE57" s="21">
        <f t="shared" si="58"/>
        <v>0</v>
      </c>
      <c r="AF57" s="34"/>
      <c r="AG57" s="3">
        <f t="shared" si="59"/>
        <v>0</v>
      </c>
      <c r="AH57" s="4">
        <f t="shared" si="60"/>
        <v>0</v>
      </c>
      <c r="AI57" s="8">
        <f t="shared" si="61"/>
        <v>100</v>
      </c>
      <c r="AJ57" s="32"/>
      <c r="AK57" s="62">
        <f>IF(AJ57="",0,VLOOKUP(AJ57,Feuil1!A$1:B$19,2)*AK$51)</f>
        <v>0</v>
      </c>
      <c r="AL57" s="38"/>
      <c r="AM57" s="12">
        <f t="shared" si="62"/>
        <v>100</v>
      </c>
      <c r="AN57" s="38"/>
      <c r="AO57" s="40"/>
      <c r="AP57" s="21">
        <f t="shared" si="63"/>
        <v>0</v>
      </c>
      <c r="AQ57" s="42"/>
      <c r="AR57" s="3">
        <f t="shared" si="64"/>
        <v>0</v>
      </c>
      <c r="AS57" s="4">
        <f t="shared" si="65"/>
        <v>0</v>
      </c>
      <c r="AT57" s="8">
        <f t="shared" si="66"/>
        <v>100</v>
      </c>
      <c r="AU57" s="40"/>
      <c r="AV57" s="63">
        <f>IF(AU57="",0,VLOOKUP(AU57,Feuil1!A$1:B$19,2)*AV$51)</f>
        <v>0</v>
      </c>
      <c r="AW57" s="9">
        <f t="shared" si="67"/>
        <v>0</v>
      </c>
      <c r="AX57" s="107" t="str">
        <f t="shared" si="68"/>
        <v/>
      </c>
    </row>
    <row r="58" spans="1:50" ht="15" thickBot="1" x14ac:dyDescent="0.35">
      <c r="A58" s="14"/>
      <c r="B58" s="15"/>
      <c r="C58" s="15"/>
      <c r="D58" s="16"/>
      <c r="E58" s="30"/>
      <c r="F58" s="13"/>
      <c r="G58" s="30"/>
      <c r="H58" s="36"/>
      <c r="I58" s="21"/>
      <c r="J58" s="34"/>
      <c r="K58" s="3"/>
      <c r="L58" s="4"/>
      <c r="M58" s="8"/>
      <c r="N58" s="32"/>
      <c r="O58" s="104">
        <f>IF(N58="",0,VLOOKUP(N58,Feuil1!A$1:B$19,2)*O$51)</f>
        <v>0</v>
      </c>
      <c r="P58" s="38"/>
      <c r="Q58" s="12"/>
      <c r="R58" s="38"/>
      <c r="S58" s="40"/>
      <c r="T58" s="21"/>
      <c r="U58" s="42"/>
      <c r="V58" s="3"/>
      <c r="W58" s="4"/>
      <c r="X58" s="8"/>
      <c r="Y58" s="40" t="s">
        <v>64</v>
      </c>
      <c r="Z58" s="63">
        <f>IF(Y58="",0,VLOOKUP(Y58,Feuil1!A$1:B$19,2)*Z$51)</f>
        <v>0</v>
      </c>
      <c r="AA58" s="30"/>
      <c r="AB58" s="12">
        <f t="shared" si="57"/>
        <v>100</v>
      </c>
      <c r="AC58" s="30"/>
      <c r="AD58" s="32"/>
      <c r="AE58" s="21">
        <f t="shared" si="58"/>
        <v>0</v>
      </c>
      <c r="AF58" s="34"/>
      <c r="AG58" s="3">
        <f t="shared" si="59"/>
        <v>0</v>
      </c>
      <c r="AH58" s="4">
        <f t="shared" si="60"/>
        <v>0</v>
      </c>
      <c r="AI58" s="8">
        <f t="shared" si="61"/>
        <v>100</v>
      </c>
      <c r="AJ58" s="32"/>
      <c r="AK58" s="62">
        <f>IF(AJ58="",0,VLOOKUP(AJ58,Feuil1!A$1:B$19,2)*AK$51)</f>
        <v>0</v>
      </c>
      <c r="AL58" s="38"/>
      <c r="AM58" s="12">
        <f t="shared" si="62"/>
        <v>100</v>
      </c>
      <c r="AN58" s="38"/>
      <c r="AO58" s="40"/>
      <c r="AP58" s="21">
        <f t="shared" si="63"/>
        <v>0</v>
      </c>
      <c r="AQ58" s="42"/>
      <c r="AR58" s="3">
        <f t="shared" si="64"/>
        <v>0</v>
      </c>
      <c r="AS58" s="4">
        <f t="shared" si="65"/>
        <v>0</v>
      </c>
      <c r="AT58" s="8">
        <f t="shared" si="66"/>
        <v>100</v>
      </c>
      <c r="AU58" s="40"/>
      <c r="AV58" s="63">
        <f>IF(AU58="",0,VLOOKUP(AU58,Feuil1!A$1:B$19,2)*AV$51)</f>
        <v>0</v>
      </c>
      <c r="AW58" s="9">
        <f t="shared" si="67"/>
        <v>0</v>
      </c>
      <c r="AX58" s="107" t="str">
        <f t="shared" si="68"/>
        <v/>
      </c>
    </row>
    <row r="59" spans="1:50" ht="15" thickBot="1" x14ac:dyDescent="0.35">
      <c r="A59" s="14"/>
      <c r="B59" s="15"/>
      <c r="C59" s="15"/>
      <c r="D59" s="16"/>
      <c r="E59" s="30"/>
      <c r="F59" s="13"/>
      <c r="G59" s="30"/>
      <c r="H59" s="36"/>
      <c r="I59" s="21"/>
      <c r="J59" s="34"/>
      <c r="K59" s="3"/>
      <c r="L59" s="4"/>
      <c r="M59" s="8"/>
      <c r="N59" s="32"/>
      <c r="O59" s="104">
        <f>IF(N59="",0,VLOOKUP(N59,Feuil1!A$1:B$19,2)*O$51)</f>
        <v>0</v>
      </c>
      <c r="P59" s="38"/>
      <c r="Q59" s="12"/>
      <c r="R59" s="38"/>
      <c r="S59" s="40"/>
      <c r="T59" s="21"/>
      <c r="U59" s="42"/>
      <c r="V59" s="3"/>
      <c r="W59" s="4"/>
      <c r="X59" s="8"/>
      <c r="Y59" s="40" t="s">
        <v>64</v>
      </c>
      <c r="Z59" s="63">
        <f>IF(Y59="",0,VLOOKUP(Y59,Feuil1!A$1:B$19,2)*Z$51)</f>
        <v>0</v>
      </c>
      <c r="AA59" s="30"/>
      <c r="AB59" s="12">
        <f t="shared" si="57"/>
        <v>100</v>
      </c>
      <c r="AC59" s="30"/>
      <c r="AD59" s="32"/>
      <c r="AE59" s="21">
        <f t="shared" si="58"/>
        <v>0</v>
      </c>
      <c r="AF59" s="34"/>
      <c r="AG59" s="3">
        <f t="shared" si="59"/>
        <v>0</v>
      </c>
      <c r="AH59" s="4">
        <f t="shared" si="60"/>
        <v>0</v>
      </c>
      <c r="AI59" s="8">
        <f t="shared" si="61"/>
        <v>100</v>
      </c>
      <c r="AJ59" s="32"/>
      <c r="AK59" s="62">
        <f>IF(AJ59="",0,VLOOKUP(AJ59,Feuil1!A$1:B$19,2)*AK$51)</f>
        <v>0</v>
      </c>
      <c r="AL59" s="38"/>
      <c r="AM59" s="12">
        <f t="shared" si="62"/>
        <v>100</v>
      </c>
      <c r="AN59" s="38"/>
      <c r="AO59" s="40"/>
      <c r="AP59" s="21">
        <f t="shared" si="63"/>
        <v>0</v>
      </c>
      <c r="AQ59" s="42"/>
      <c r="AR59" s="3">
        <f t="shared" si="64"/>
        <v>0</v>
      </c>
      <c r="AS59" s="4">
        <f t="shared" si="65"/>
        <v>0</v>
      </c>
      <c r="AT59" s="8">
        <f t="shared" si="66"/>
        <v>100</v>
      </c>
      <c r="AU59" s="40"/>
      <c r="AV59" s="63">
        <f>IF(AU59="",0,VLOOKUP(AU59,Feuil1!A$1:B$19,2)*AV$51)</f>
        <v>0</v>
      </c>
      <c r="AW59" s="9">
        <f t="shared" si="67"/>
        <v>0</v>
      </c>
      <c r="AX59" s="107" t="str">
        <f t="shared" si="68"/>
        <v/>
      </c>
    </row>
    <row r="60" spans="1:50" ht="15" thickBot="1" x14ac:dyDescent="0.35">
      <c r="A60" s="14"/>
      <c r="B60" s="15"/>
      <c r="C60" s="15"/>
      <c r="D60" s="16"/>
      <c r="E60" s="30"/>
      <c r="F60" s="13"/>
      <c r="G60" s="30"/>
      <c r="H60" s="36"/>
      <c r="I60" s="21"/>
      <c r="J60" s="34"/>
      <c r="K60" s="3"/>
      <c r="L60" s="4"/>
      <c r="M60" s="8"/>
      <c r="N60" s="32"/>
      <c r="O60" s="104">
        <f>IF(N60="",0,VLOOKUP(N60,Feuil1!A$1:B$19,2)*O$51)</f>
        <v>0</v>
      </c>
      <c r="P60" s="38"/>
      <c r="Q60" s="12"/>
      <c r="R60" s="38"/>
      <c r="S60" s="40"/>
      <c r="T60" s="21"/>
      <c r="U60" s="42"/>
      <c r="V60" s="3"/>
      <c r="W60" s="4"/>
      <c r="X60" s="8"/>
      <c r="Y60" s="40" t="s">
        <v>64</v>
      </c>
      <c r="Z60" s="63">
        <f>IF(Y60="",0,VLOOKUP(Y60,Feuil1!A$1:B$19,2)*Z$51)</f>
        <v>0</v>
      </c>
      <c r="AA60" s="30"/>
      <c r="AB60" s="12">
        <f t="shared" si="57"/>
        <v>100</v>
      </c>
      <c r="AC60" s="30"/>
      <c r="AD60" s="32"/>
      <c r="AE60" s="21">
        <f t="shared" si="58"/>
        <v>0</v>
      </c>
      <c r="AF60" s="34"/>
      <c r="AG60" s="3">
        <f t="shared" si="59"/>
        <v>0</v>
      </c>
      <c r="AH60" s="4">
        <f t="shared" si="60"/>
        <v>0</v>
      </c>
      <c r="AI60" s="8">
        <f t="shared" si="61"/>
        <v>100</v>
      </c>
      <c r="AJ60" s="32"/>
      <c r="AK60" s="62">
        <f>IF(AJ60="",0,VLOOKUP(AJ60,Feuil1!A$1:B$19,2)*AK$51)</f>
        <v>0</v>
      </c>
      <c r="AL60" s="38"/>
      <c r="AM60" s="12">
        <f t="shared" si="62"/>
        <v>100</v>
      </c>
      <c r="AN60" s="38"/>
      <c r="AO60" s="40"/>
      <c r="AP60" s="21">
        <f t="shared" si="63"/>
        <v>0</v>
      </c>
      <c r="AQ60" s="42"/>
      <c r="AR60" s="3">
        <f t="shared" si="64"/>
        <v>0</v>
      </c>
      <c r="AS60" s="4">
        <f t="shared" si="65"/>
        <v>0</v>
      </c>
      <c r="AT60" s="8">
        <f t="shared" si="66"/>
        <v>100</v>
      </c>
      <c r="AU60" s="40"/>
      <c r="AV60" s="63">
        <f>IF(AU60="",0,VLOOKUP(AU60,Feuil1!A$1:B$19,2)*AV$51)</f>
        <v>0</v>
      </c>
      <c r="AW60" s="9">
        <f t="shared" si="67"/>
        <v>0</v>
      </c>
      <c r="AX60" s="107" t="str">
        <f t="shared" si="68"/>
        <v/>
      </c>
    </row>
    <row r="61" spans="1:50" ht="15" thickBot="1" x14ac:dyDescent="0.35">
      <c r="A61" s="14"/>
      <c r="B61" s="15"/>
      <c r="C61" s="15"/>
      <c r="D61" s="16"/>
      <c r="E61" s="30"/>
      <c r="F61" s="13"/>
      <c r="G61" s="30"/>
      <c r="H61" s="36"/>
      <c r="I61" s="21"/>
      <c r="J61" s="34"/>
      <c r="K61" s="3"/>
      <c r="L61" s="4"/>
      <c r="M61" s="8"/>
      <c r="N61" s="32"/>
      <c r="O61" s="104">
        <f>IF(N61="",0,VLOOKUP(N61,Feuil1!A$1:B$19,2)*O$51)</f>
        <v>0</v>
      </c>
      <c r="P61" s="38"/>
      <c r="Q61" s="12"/>
      <c r="R61" s="38"/>
      <c r="S61" s="40"/>
      <c r="T61" s="21"/>
      <c r="U61" s="42"/>
      <c r="V61" s="3"/>
      <c r="W61" s="4"/>
      <c r="X61" s="8"/>
      <c r="Y61" s="40" t="s">
        <v>64</v>
      </c>
      <c r="Z61" s="63">
        <f>IF(Y61="",0,VLOOKUP(Y61,Feuil1!A$1:B$19,2)*Z$51)</f>
        <v>0</v>
      </c>
      <c r="AA61" s="30"/>
      <c r="AB61" s="12">
        <f t="shared" si="57"/>
        <v>100</v>
      </c>
      <c r="AC61" s="30"/>
      <c r="AD61" s="32"/>
      <c r="AE61" s="21">
        <f t="shared" si="58"/>
        <v>0</v>
      </c>
      <c r="AF61" s="34"/>
      <c r="AG61" s="3">
        <f t="shared" si="59"/>
        <v>0</v>
      </c>
      <c r="AH61" s="4">
        <f t="shared" si="60"/>
        <v>0</v>
      </c>
      <c r="AI61" s="8">
        <f t="shared" si="61"/>
        <v>100</v>
      </c>
      <c r="AJ61" s="32"/>
      <c r="AK61" s="62">
        <f>IF(AJ61="",0,VLOOKUP(AJ61,Feuil1!A$1:B$19,2)*AK$51)</f>
        <v>0</v>
      </c>
      <c r="AL61" s="38"/>
      <c r="AM61" s="12">
        <f t="shared" si="62"/>
        <v>100</v>
      </c>
      <c r="AN61" s="38"/>
      <c r="AO61" s="40"/>
      <c r="AP61" s="21">
        <f t="shared" si="63"/>
        <v>0</v>
      </c>
      <c r="AQ61" s="42"/>
      <c r="AR61" s="3">
        <f t="shared" si="64"/>
        <v>0</v>
      </c>
      <c r="AS61" s="4">
        <f t="shared" si="65"/>
        <v>0</v>
      </c>
      <c r="AT61" s="8">
        <f t="shared" si="66"/>
        <v>100</v>
      </c>
      <c r="AU61" s="40"/>
      <c r="AV61" s="63">
        <f>IF(AU61="",0,VLOOKUP(AU61,Feuil1!A$1:B$19,2)*AV$51)</f>
        <v>0</v>
      </c>
      <c r="AW61" s="9">
        <f t="shared" si="67"/>
        <v>0</v>
      </c>
      <c r="AX61" s="107" t="str">
        <f t="shared" si="68"/>
        <v/>
      </c>
    </row>
    <row r="62" spans="1:50" ht="15" thickBot="1" x14ac:dyDescent="0.35">
      <c r="A62" s="14"/>
      <c r="B62" s="15"/>
      <c r="C62" s="15"/>
      <c r="D62" s="16"/>
      <c r="E62" s="30"/>
      <c r="F62" s="13"/>
      <c r="G62" s="30"/>
      <c r="H62" s="36"/>
      <c r="I62" s="21"/>
      <c r="J62" s="34"/>
      <c r="K62" s="3"/>
      <c r="L62" s="4"/>
      <c r="M62" s="8"/>
      <c r="N62" s="32"/>
      <c r="O62" s="104">
        <f>IF(N62="",0,VLOOKUP(N62,Feuil1!A$1:B$19,2)*O$51)</f>
        <v>0</v>
      </c>
      <c r="P62" s="38"/>
      <c r="Q62" s="12"/>
      <c r="R62" s="38"/>
      <c r="S62" s="40"/>
      <c r="T62" s="21"/>
      <c r="U62" s="42"/>
      <c r="V62" s="3"/>
      <c r="W62" s="4"/>
      <c r="X62" s="8"/>
      <c r="Y62" s="40" t="s">
        <v>64</v>
      </c>
      <c r="Z62" s="63">
        <f>IF(Y62="",0,VLOOKUP(Y62,Feuil1!A$1:B$19,2)*Z$51)</f>
        <v>0</v>
      </c>
      <c r="AA62" s="30"/>
      <c r="AB62" s="12">
        <f t="shared" si="57"/>
        <v>100</v>
      </c>
      <c r="AC62" s="30"/>
      <c r="AD62" s="32"/>
      <c r="AE62" s="21">
        <f t="shared" si="58"/>
        <v>0</v>
      </c>
      <c r="AF62" s="34"/>
      <c r="AG62" s="3">
        <f t="shared" si="59"/>
        <v>0</v>
      </c>
      <c r="AH62" s="4">
        <f t="shared" si="60"/>
        <v>0</v>
      </c>
      <c r="AI62" s="8">
        <f t="shared" si="61"/>
        <v>100</v>
      </c>
      <c r="AJ62" s="32"/>
      <c r="AK62" s="62">
        <f>IF(AJ62="",0,VLOOKUP(AJ62,Feuil1!A$1:B$19,2)*AK$51)</f>
        <v>0</v>
      </c>
      <c r="AL62" s="38"/>
      <c r="AM62" s="12">
        <f t="shared" si="62"/>
        <v>100</v>
      </c>
      <c r="AN62" s="38"/>
      <c r="AO62" s="40"/>
      <c r="AP62" s="21">
        <f t="shared" si="63"/>
        <v>0</v>
      </c>
      <c r="AQ62" s="42"/>
      <c r="AR62" s="3">
        <f t="shared" si="64"/>
        <v>0</v>
      </c>
      <c r="AS62" s="4">
        <f t="shared" si="65"/>
        <v>0</v>
      </c>
      <c r="AT62" s="8">
        <f t="shared" si="66"/>
        <v>100</v>
      </c>
      <c r="AU62" s="40"/>
      <c r="AV62" s="63">
        <f>IF(AU62="",0,VLOOKUP(AU62,Feuil1!A$1:B$19,2)*AV$51)</f>
        <v>0</v>
      </c>
      <c r="AW62" s="9">
        <f t="shared" si="67"/>
        <v>0</v>
      </c>
      <c r="AX62" s="107" t="str">
        <f t="shared" si="68"/>
        <v/>
      </c>
    </row>
    <row r="63" spans="1:50" ht="15" thickBot="1" x14ac:dyDescent="0.35">
      <c r="A63" s="14"/>
      <c r="B63" s="15"/>
      <c r="C63" s="15"/>
      <c r="D63" s="16"/>
      <c r="E63" s="30"/>
      <c r="F63" s="13"/>
      <c r="G63" s="30"/>
      <c r="H63" s="36"/>
      <c r="I63" s="21"/>
      <c r="J63" s="34"/>
      <c r="K63" s="3"/>
      <c r="L63" s="4"/>
      <c r="M63" s="8"/>
      <c r="N63" s="32"/>
      <c r="O63" s="104">
        <f>IF(N63="",0,VLOOKUP(N63,Feuil1!A$1:B$19,2)*O$51)</f>
        <v>0</v>
      </c>
      <c r="P63" s="38"/>
      <c r="Q63" s="12"/>
      <c r="R63" s="38"/>
      <c r="S63" s="40"/>
      <c r="T63" s="21"/>
      <c r="U63" s="42"/>
      <c r="V63" s="3"/>
      <c r="W63" s="4"/>
      <c r="X63" s="8"/>
      <c r="Y63" s="40" t="s">
        <v>64</v>
      </c>
      <c r="Z63" s="63">
        <f>IF(Y63="",0,VLOOKUP(Y63,Feuil1!A$1:B$19,2)*Z$51)</f>
        <v>0</v>
      </c>
      <c r="AA63" s="30"/>
      <c r="AB63" s="12">
        <f t="shared" si="57"/>
        <v>100</v>
      </c>
      <c r="AC63" s="30"/>
      <c r="AD63" s="32"/>
      <c r="AE63" s="21">
        <f t="shared" si="58"/>
        <v>0</v>
      </c>
      <c r="AF63" s="34"/>
      <c r="AG63" s="3">
        <f t="shared" si="59"/>
        <v>0</v>
      </c>
      <c r="AH63" s="4">
        <f t="shared" si="60"/>
        <v>0</v>
      </c>
      <c r="AI63" s="8">
        <f t="shared" si="61"/>
        <v>100</v>
      </c>
      <c r="AJ63" s="32"/>
      <c r="AK63" s="62">
        <f>IF(AJ63="",0,VLOOKUP(AJ63,Feuil1!A$1:B$19,2)*AK$51)</f>
        <v>0</v>
      </c>
      <c r="AL63" s="38"/>
      <c r="AM63" s="12">
        <f t="shared" si="62"/>
        <v>100</v>
      </c>
      <c r="AN63" s="38"/>
      <c r="AO63" s="40"/>
      <c r="AP63" s="21">
        <f t="shared" si="63"/>
        <v>0</v>
      </c>
      <c r="AQ63" s="42"/>
      <c r="AR63" s="3">
        <f t="shared" si="64"/>
        <v>0</v>
      </c>
      <c r="AS63" s="4">
        <f t="shared" si="65"/>
        <v>0</v>
      </c>
      <c r="AT63" s="8">
        <f t="shared" si="66"/>
        <v>100</v>
      </c>
      <c r="AU63" s="40"/>
      <c r="AV63" s="63">
        <f>IF(AU63="",0,VLOOKUP(AU63,Feuil1!A$1:B$19,2)*AV$51)</f>
        <v>0</v>
      </c>
      <c r="AW63" s="9">
        <f t="shared" si="67"/>
        <v>0</v>
      </c>
      <c r="AX63" s="107" t="str">
        <f t="shared" si="68"/>
        <v/>
      </c>
    </row>
    <row r="64" spans="1:50" ht="15" thickBot="1" x14ac:dyDescent="0.35">
      <c r="A64" s="17"/>
      <c r="B64" s="18"/>
      <c r="C64" s="18"/>
      <c r="D64" s="19"/>
      <c r="E64" s="31"/>
      <c r="F64" s="60"/>
      <c r="G64" s="31"/>
      <c r="H64" s="37"/>
      <c r="I64" s="20"/>
      <c r="J64" s="35"/>
      <c r="K64" s="5"/>
      <c r="L64" s="6"/>
      <c r="M64" s="10"/>
      <c r="N64" s="33"/>
      <c r="O64" s="106">
        <f>IF(N64="",0,VLOOKUP(N64,Feuil1!A$1:B$19,2)*O$51)</f>
        <v>0</v>
      </c>
      <c r="P64" s="39"/>
      <c r="Q64" s="61"/>
      <c r="R64" s="39"/>
      <c r="S64" s="41"/>
      <c r="T64" s="20"/>
      <c r="U64" s="43"/>
      <c r="V64" s="5"/>
      <c r="W64" s="6"/>
      <c r="X64" s="10"/>
      <c r="Y64" s="41" t="s">
        <v>64</v>
      </c>
      <c r="Z64" s="65">
        <f>IF(Y64="",0,VLOOKUP(Y64,Feuil1!A$1:B$19,2)*Z$51)</f>
        <v>0</v>
      </c>
      <c r="AA64" s="31"/>
      <c r="AB64" s="61">
        <f t="shared" si="57"/>
        <v>100</v>
      </c>
      <c r="AC64" s="31"/>
      <c r="AD64" s="33"/>
      <c r="AE64" s="20">
        <f t="shared" si="58"/>
        <v>0</v>
      </c>
      <c r="AF64" s="35"/>
      <c r="AG64" s="5">
        <f t="shared" si="59"/>
        <v>0</v>
      </c>
      <c r="AH64" s="6">
        <f t="shared" si="60"/>
        <v>0</v>
      </c>
      <c r="AI64" s="10">
        <f t="shared" si="61"/>
        <v>100</v>
      </c>
      <c r="AJ64" s="33"/>
      <c r="AK64" s="66">
        <f>IF(AJ64="",0,VLOOKUP(AJ64,Feuil1!A$1:B$19,2)*AK$51)</f>
        <v>0</v>
      </c>
      <c r="AL64" s="39"/>
      <c r="AM64" s="61">
        <f t="shared" si="62"/>
        <v>100</v>
      </c>
      <c r="AN64" s="39"/>
      <c r="AO64" s="41"/>
      <c r="AP64" s="20">
        <f t="shared" si="63"/>
        <v>0</v>
      </c>
      <c r="AQ64" s="43"/>
      <c r="AR64" s="5">
        <f t="shared" si="64"/>
        <v>0</v>
      </c>
      <c r="AS64" s="6">
        <f t="shared" si="65"/>
        <v>0</v>
      </c>
      <c r="AT64" s="10">
        <f t="shared" si="66"/>
        <v>100</v>
      </c>
      <c r="AU64" s="41"/>
      <c r="AV64" s="65">
        <f>IF(AU64="",0,VLOOKUP(AU64,Feuil1!A$1:B$19,2)*AV$51)</f>
        <v>0</v>
      </c>
      <c r="AW64" s="11">
        <f t="shared" si="67"/>
        <v>0</v>
      </c>
      <c r="AX64" s="108" t="str">
        <f t="shared" si="68"/>
        <v/>
      </c>
    </row>
  </sheetData>
  <sheetProtection algorithmName="SHA-512" hashValue="Jxlh1XjI+Uh892glpAT2Ac2jc+bAQF9wJL0vWA+JqAutmXS3aWcnrMQYkHml9B50peEtMbd/PFpKnat9+cwM5w==" saltValue="miyY6s2KmJwD3zoinhxs5A==" spinCount="100000" sheet="1" autoFilter="0"/>
  <sortState xmlns:xlrd2="http://schemas.microsoft.com/office/spreadsheetml/2017/richdata2" ref="A20:AX33">
    <sortCondition descending="1" ref="AW20:AW33"/>
  </sortState>
  <mergeCells count="77">
    <mergeCell ref="AW1:AX1"/>
    <mergeCell ref="A1:D1"/>
    <mergeCell ref="E1:N1"/>
    <mergeCell ref="P1:Y1"/>
    <mergeCell ref="AA1:AJ1"/>
    <mergeCell ref="AL1:AU1"/>
    <mergeCell ref="G2:H2"/>
    <mergeCell ref="I2:L2"/>
    <mergeCell ref="M2:N2"/>
    <mergeCell ref="P2:Q2"/>
    <mergeCell ref="R2:S2"/>
    <mergeCell ref="A2:A4"/>
    <mergeCell ref="B2:B4"/>
    <mergeCell ref="C2:C4"/>
    <mergeCell ref="D2:D4"/>
    <mergeCell ref="E2:F2"/>
    <mergeCell ref="E3:E4"/>
    <mergeCell ref="F3:F4"/>
    <mergeCell ref="R3:R4"/>
    <mergeCell ref="AU3:AU4"/>
    <mergeCell ref="J3:J4"/>
    <mergeCell ref="K3:K4"/>
    <mergeCell ref="AA2:AB2"/>
    <mergeCell ref="AC2:AD2"/>
    <mergeCell ref="AE2:AH2"/>
    <mergeCell ref="X2:Y2"/>
    <mergeCell ref="T2:W2"/>
    <mergeCell ref="X3:X4"/>
    <mergeCell ref="L3:L4"/>
    <mergeCell ref="M3:M4"/>
    <mergeCell ref="N3:N4"/>
    <mergeCell ref="O3:O4"/>
    <mergeCell ref="Z3:Z4"/>
    <mergeCell ref="AK3:AK4"/>
    <mergeCell ref="AW3:AW4"/>
    <mergeCell ref="AP2:AS2"/>
    <mergeCell ref="AT2:AU2"/>
    <mergeCell ref="AW2:AX2"/>
    <mergeCell ref="AI2:AJ2"/>
    <mergeCell ref="AL2:AM2"/>
    <mergeCell ref="AN2:AO2"/>
    <mergeCell ref="AX3:AX4"/>
    <mergeCell ref="AQ3:AQ4"/>
    <mergeCell ref="AR3:AR4"/>
    <mergeCell ref="AV3:AV4"/>
    <mergeCell ref="A5:D5"/>
    <mergeCell ref="AM3:AM4"/>
    <mergeCell ref="AN3:AN4"/>
    <mergeCell ref="AO3:AO4"/>
    <mergeCell ref="AP3:AP4"/>
    <mergeCell ref="AF3:AF4"/>
    <mergeCell ref="AG3:AG4"/>
    <mergeCell ref="AH3:AH4"/>
    <mergeCell ref="AI3:AI4"/>
    <mergeCell ref="AJ3:AJ4"/>
    <mergeCell ref="AL3:AL4"/>
    <mergeCell ref="P3:P4"/>
    <mergeCell ref="Q3:Q4"/>
    <mergeCell ref="G3:G4"/>
    <mergeCell ref="H3:H4"/>
    <mergeCell ref="I3:I4"/>
    <mergeCell ref="A19:D19"/>
    <mergeCell ref="A34:D34"/>
    <mergeCell ref="A51:D51"/>
    <mergeCell ref="AS3:AS4"/>
    <mergeCell ref="AT3:AT4"/>
    <mergeCell ref="Y3:Y4"/>
    <mergeCell ref="AA3:AA4"/>
    <mergeCell ref="AB3:AB4"/>
    <mergeCell ref="AC3:AC4"/>
    <mergeCell ref="AD3:AD4"/>
    <mergeCell ref="AE3:AE4"/>
    <mergeCell ref="S3:S4"/>
    <mergeCell ref="T3:T4"/>
    <mergeCell ref="U3:U4"/>
    <mergeCell ref="V3:V4"/>
    <mergeCell ref="W3:W4"/>
  </mergeCells>
  <pageMargins left="0.70866141732283472" right="0.70866141732283472" top="0.74803149606299213" bottom="0.74803149606299213" header="0.31496062992125984" footer="0.31496062992125984"/>
  <pageSetup scale="23" fitToHeight="0" orientation="landscape" r:id="rId1"/>
  <rowBreaks count="3" manualBreakCount="3">
    <brk id="18" max="16383" man="1"/>
    <brk id="33" max="16383" man="1"/>
    <brk id="5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6AB2EF-511F-4057-8032-E73730DDC94D}">
  <dimension ref="A1:B19"/>
  <sheetViews>
    <sheetView workbookViewId="0">
      <selection activeCell="A19" sqref="A19"/>
    </sheetView>
  </sheetViews>
  <sheetFormatPr baseColWidth="10" defaultRowHeight="14.4" x14ac:dyDescent="0.3"/>
  <sheetData>
    <row r="1" spans="1:2" x14ac:dyDescent="0.3">
      <c r="A1" s="67" t="s">
        <v>62</v>
      </c>
      <c r="B1" s="67" t="s">
        <v>63</v>
      </c>
    </row>
    <row r="2" spans="1:2" x14ac:dyDescent="0.3">
      <c r="A2" s="67">
        <v>1</v>
      </c>
      <c r="B2" s="67">
        <v>6</v>
      </c>
    </row>
    <row r="3" spans="1:2" x14ac:dyDescent="0.3">
      <c r="A3" s="67">
        <v>2</v>
      </c>
      <c r="B3" s="67">
        <v>5</v>
      </c>
    </row>
    <row r="4" spans="1:2" x14ac:dyDescent="0.3">
      <c r="A4" s="67">
        <v>3</v>
      </c>
      <c r="B4" s="67">
        <v>4</v>
      </c>
    </row>
    <row r="5" spans="1:2" x14ac:dyDescent="0.3">
      <c r="A5" s="67">
        <v>4</v>
      </c>
      <c r="B5" s="67">
        <v>3</v>
      </c>
    </row>
    <row r="6" spans="1:2" x14ac:dyDescent="0.3">
      <c r="A6" s="67">
        <v>5</v>
      </c>
      <c r="B6" s="67">
        <v>2</v>
      </c>
    </row>
    <row r="7" spans="1:2" x14ac:dyDescent="0.3">
      <c r="A7" s="67">
        <v>6</v>
      </c>
      <c r="B7" s="67">
        <v>1</v>
      </c>
    </row>
    <row r="8" spans="1:2" x14ac:dyDescent="0.3">
      <c r="A8" s="67">
        <v>7</v>
      </c>
      <c r="B8" s="67">
        <v>0</v>
      </c>
    </row>
    <row r="9" spans="1:2" x14ac:dyDescent="0.3">
      <c r="A9" s="67">
        <v>8</v>
      </c>
      <c r="B9" s="67">
        <v>0</v>
      </c>
    </row>
    <row r="10" spans="1:2" x14ac:dyDescent="0.3">
      <c r="A10" s="67">
        <v>9</v>
      </c>
      <c r="B10" s="67">
        <v>0</v>
      </c>
    </row>
    <row r="11" spans="1:2" x14ac:dyDescent="0.3">
      <c r="A11" s="67">
        <v>10</v>
      </c>
      <c r="B11" s="67">
        <v>0</v>
      </c>
    </row>
    <row r="12" spans="1:2" x14ac:dyDescent="0.3">
      <c r="A12" s="67">
        <v>11</v>
      </c>
      <c r="B12" s="67">
        <v>0</v>
      </c>
    </row>
    <row r="13" spans="1:2" x14ac:dyDescent="0.3">
      <c r="A13" s="67">
        <v>12</v>
      </c>
      <c r="B13" s="67">
        <v>0</v>
      </c>
    </row>
    <row r="14" spans="1:2" x14ac:dyDescent="0.3">
      <c r="A14" s="67">
        <v>13</v>
      </c>
      <c r="B14" s="67">
        <v>0</v>
      </c>
    </row>
    <row r="15" spans="1:2" x14ac:dyDescent="0.3">
      <c r="A15" s="67">
        <v>14</v>
      </c>
      <c r="B15" s="67">
        <v>0</v>
      </c>
    </row>
    <row r="16" spans="1:2" x14ac:dyDescent="0.3">
      <c r="A16" s="67" t="s">
        <v>32</v>
      </c>
      <c r="B16" s="67">
        <v>0</v>
      </c>
    </row>
    <row r="17" spans="1:2" x14ac:dyDescent="0.3">
      <c r="A17" s="67" t="s">
        <v>65</v>
      </c>
      <c r="B17" s="67">
        <v>0</v>
      </c>
    </row>
    <row r="18" spans="1:2" x14ac:dyDescent="0.3">
      <c r="A18" s="67" t="s">
        <v>66</v>
      </c>
      <c r="B18" s="67">
        <v>0</v>
      </c>
    </row>
    <row r="19" spans="1:2" x14ac:dyDescent="0.3">
      <c r="A19" s="67" t="s">
        <v>64</v>
      </c>
      <c r="B19" s="67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Compilation AERE 2025</vt:lpstr>
      <vt:lpstr>Feuil1</vt:lpstr>
      <vt:lpstr>'Compilation AERE 2025'!Impression_des_titres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</dc:creator>
  <cp:lastModifiedBy>justine parenteau</cp:lastModifiedBy>
  <cp:lastPrinted>2025-06-14T21:16:34Z</cp:lastPrinted>
  <dcterms:created xsi:type="dcterms:W3CDTF">2019-04-17T14:37:15Z</dcterms:created>
  <dcterms:modified xsi:type="dcterms:W3CDTF">2025-08-17T23:28:30Z</dcterms:modified>
</cp:coreProperties>
</file>