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fc96b31113bb21/Bureau/"/>
    </mc:Choice>
  </mc:AlternateContent>
  <xr:revisionPtr revIDLastSave="340" documentId="8_{38C87070-C585-483C-A778-76E706116113}" xr6:coauthVersionLast="47" xr6:coauthVersionMax="47" xr10:uidLastSave="{03B83473-32EF-4595-99CA-ECF1739637FC}"/>
  <bookViews>
    <workbookView xWindow="-120" yWindow="-120" windowWidth="23280" windowHeight="14880" firstSheet="2" activeTab="2" xr2:uid="{00000000-000D-0000-FFFF-FFFF00000000}"/>
  </bookViews>
  <sheets>
    <sheet name="INSTRUCTION" sheetId="10" r:id="rId1"/>
    <sheet name="Concours" sheetId="11" r:id="rId2"/>
    <sheet name="Initiation" sheetId="1" r:id="rId3"/>
    <sheet name="Entraînement" sheetId="5" r:id="rId4"/>
    <sheet name="Niveau 1, 2, 3 et 4" sheetId="6" r:id="rId5"/>
    <sheet name="Pointage" sheetId="9" state="hidden" r:id="rId6"/>
  </sheets>
  <definedNames>
    <definedName name="_xlnm._FilterDatabase" localSheetId="2" hidden="1">Initiation!$A$1:$BO$32</definedName>
    <definedName name="_xlnm.Print_Titles" localSheetId="3">Entraînement!$1:$1</definedName>
    <definedName name="_xlnm.Print_Titles" localSheetId="2">Initiation!$1:$1</definedName>
    <definedName name="_xlnm.Print_Titles" localSheetId="4">'Niveau 1, 2, 3 et 4'!$1:$1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U25" i="6" l="1"/>
  <c r="BW25" i="6" s="1"/>
  <c r="G25" i="6" s="1"/>
  <c r="BU26" i="6"/>
  <c r="BW26" i="6" s="1"/>
  <c r="G26" i="6" s="1"/>
  <c r="BR25" i="6"/>
  <c r="BO25" i="6"/>
  <c r="BN22" i="6"/>
  <c r="BN23" i="6"/>
  <c r="BN24" i="6"/>
  <c r="BN25" i="6"/>
  <c r="BN26" i="6"/>
  <c r="BO26" i="6" s="1"/>
  <c r="BN27" i="6"/>
  <c r="BQ22" i="6"/>
  <c r="BQ23" i="6"/>
  <c r="BQ24" i="6"/>
  <c r="BQ25" i="6"/>
  <c r="BQ26" i="6"/>
  <c r="BR26" i="6" s="1"/>
  <c r="BJ14" i="5"/>
  <c r="BK14" i="5" s="1"/>
  <c r="BJ10" i="5"/>
  <c r="BK10" i="5" s="1"/>
  <c r="BM10" i="5"/>
  <c r="BN10" i="5" s="1"/>
  <c r="BP10" i="5"/>
  <c r="BQ10" i="5" s="1"/>
  <c r="BJ11" i="5"/>
  <c r="BK11" i="5" s="1"/>
  <c r="BM11" i="5"/>
  <c r="BN11" i="5" s="1"/>
  <c r="BP11" i="5"/>
  <c r="BQ11" i="5" s="1"/>
  <c r="BJ12" i="5"/>
  <c r="BK12" i="5" s="1"/>
  <c r="BM12" i="5"/>
  <c r="BN12" i="5" s="1"/>
  <c r="BP12" i="5"/>
  <c r="BQ12" i="5" s="1"/>
  <c r="BJ13" i="5"/>
  <c r="BK13" i="5" s="1"/>
  <c r="BM13" i="5"/>
  <c r="BN13" i="5" s="1"/>
  <c r="BP13" i="5"/>
  <c r="BQ13" i="5" s="1"/>
  <c r="BM14" i="5"/>
  <c r="BN14" i="5" s="1"/>
  <c r="BP14" i="5"/>
  <c r="BQ14" i="5" s="1"/>
  <c r="BJ15" i="5"/>
  <c r="BK15" i="5" s="1"/>
  <c r="BM15" i="5"/>
  <c r="BN15" i="5" s="1"/>
  <c r="BP15" i="5"/>
  <c r="BQ15" i="5" s="1"/>
  <c r="BJ16" i="5"/>
  <c r="BK16" i="5" s="1"/>
  <c r="BM16" i="5"/>
  <c r="BN16" i="5" s="1"/>
  <c r="BP16" i="5"/>
  <c r="BQ16" i="5" s="1"/>
  <c r="BJ17" i="5"/>
  <c r="BK17" i="5" s="1"/>
  <c r="BM17" i="5"/>
  <c r="BN17" i="5" s="1"/>
  <c r="BP17" i="5"/>
  <c r="BQ17" i="5" s="1"/>
  <c r="BJ23" i="5"/>
  <c r="BK23" i="5" s="1"/>
  <c r="BM23" i="5"/>
  <c r="BN23" i="5" s="1"/>
  <c r="BP23" i="5"/>
  <c r="BQ23" i="5" s="1"/>
  <c r="BJ24" i="5"/>
  <c r="BK24" i="5" s="1"/>
  <c r="BM24" i="5"/>
  <c r="BN24" i="5" s="1"/>
  <c r="BP24" i="5"/>
  <c r="BQ24" i="5" s="1"/>
  <c r="BJ25" i="5"/>
  <c r="BK25" i="5" s="1"/>
  <c r="BM25" i="5"/>
  <c r="BN25" i="5" s="1"/>
  <c r="BP25" i="5"/>
  <c r="BQ25" i="5" s="1"/>
  <c r="BJ26" i="5"/>
  <c r="BK26" i="5" s="1"/>
  <c r="BM26" i="5"/>
  <c r="BN26" i="5" s="1"/>
  <c r="BP26" i="5"/>
  <c r="BQ26" i="5" s="1"/>
  <c r="BJ27" i="5"/>
  <c r="BK27" i="5"/>
  <c r="BM27" i="5"/>
  <c r="BN27" i="5"/>
  <c r="BP27" i="5"/>
  <c r="BQ27" i="5" s="1"/>
  <c r="BJ28" i="5"/>
  <c r="BK28" i="5" s="1"/>
  <c r="BM28" i="5"/>
  <c r="BN28" i="5" s="1"/>
  <c r="BP28" i="5"/>
  <c r="BQ28" i="5" s="1"/>
  <c r="BT11" i="5"/>
  <c r="BU11" i="5" s="1"/>
  <c r="BW11" i="5"/>
  <c r="BX11" i="5" s="1"/>
  <c r="BZ11" i="5"/>
  <c r="CA11" i="5" s="1"/>
  <c r="CC11" i="5" s="1"/>
  <c r="BT12" i="5"/>
  <c r="BU12" i="5" s="1"/>
  <c r="BW12" i="5"/>
  <c r="BX12" i="5" s="1"/>
  <c r="BZ12" i="5"/>
  <c r="CA12" i="5" s="1"/>
  <c r="CC12" i="5" s="1"/>
  <c r="BT13" i="5"/>
  <c r="BU13" i="5" s="1"/>
  <c r="BW13" i="5"/>
  <c r="BX13" i="5"/>
  <c r="BZ13" i="5"/>
  <c r="CA13" i="5" s="1"/>
  <c r="CC13" i="5" s="1"/>
  <c r="BT14" i="5"/>
  <c r="BU14" i="5" s="1"/>
  <c r="BW14" i="5"/>
  <c r="BX14" i="5" s="1"/>
  <c r="BZ14" i="5"/>
  <c r="CA14" i="5" s="1"/>
  <c r="CC14" i="5" s="1"/>
  <c r="BZ23" i="5"/>
  <c r="CA23" i="5" s="1"/>
  <c r="CC23" i="5" s="1"/>
  <c r="BZ24" i="5"/>
  <c r="CA24" i="5" s="1"/>
  <c r="CC24" i="5" s="1"/>
  <c r="BZ25" i="5"/>
  <c r="CA25" i="5"/>
  <c r="CC25" i="5" s="1"/>
  <c r="BZ26" i="5"/>
  <c r="CA26" i="5"/>
  <c r="CC26" i="5" s="1"/>
  <c r="BZ27" i="5"/>
  <c r="CA27" i="5" s="1"/>
  <c r="CC27" i="5" s="1"/>
  <c r="BZ28" i="5"/>
  <c r="CA28" i="5" s="1"/>
  <c r="CC28" i="5" s="1"/>
  <c r="BW23" i="5"/>
  <c r="BX23" i="5" s="1"/>
  <c r="BW24" i="5"/>
  <c r="BX24" i="5"/>
  <c r="BW25" i="5"/>
  <c r="BX25" i="5" s="1"/>
  <c r="BW26" i="5"/>
  <c r="BX26" i="5"/>
  <c r="BW27" i="5"/>
  <c r="BX27" i="5"/>
  <c r="BW28" i="5"/>
  <c r="BX28" i="5" s="1"/>
  <c r="BT23" i="5"/>
  <c r="BU23" i="5" s="1"/>
  <c r="BT24" i="5"/>
  <c r="BU24" i="5" s="1"/>
  <c r="BT25" i="5"/>
  <c r="BU25" i="5" s="1"/>
  <c r="BT26" i="5"/>
  <c r="BU26" i="5"/>
  <c r="BT27" i="5"/>
  <c r="BU27" i="5" s="1"/>
  <c r="BT10" i="6"/>
  <c r="BU10" i="6" s="1"/>
  <c r="BT11" i="6"/>
  <c r="BU11" i="6" s="1"/>
  <c r="BU12" i="6"/>
  <c r="BT13" i="6"/>
  <c r="BU13" i="6" s="1"/>
  <c r="BQ10" i="6"/>
  <c r="BR10" i="6" s="1"/>
  <c r="BQ11" i="6"/>
  <c r="BR11" i="6" s="1"/>
  <c r="BQ12" i="6"/>
  <c r="BR12" i="6" s="1"/>
  <c r="BQ13" i="6"/>
  <c r="BR13" i="6" s="1"/>
  <c r="BN10" i="6"/>
  <c r="BO10" i="6" s="1"/>
  <c r="BN11" i="6"/>
  <c r="BO11" i="6" s="1"/>
  <c r="BN12" i="6"/>
  <c r="BO12" i="6" s="1"/>
  <c r="BN13" i="6"/>
  <c r="BO13" i="6" s="1"/>
  <c r="BU4" i="6"/>
  <c r="BQ4" i="6"/>
  <c r="BR4" i="6" s="1"/>
  <c r="BQ5" i="6"/>
  <c r="BR5" i="6" s="1"/>
  <c r="BN4" i="6"/>
  <c r="BO4" i="6" s="1"/>
  <c r="BN5" i="6"/>
  <c r="BO5" i="6" s="1"/>
  <c r="BM1" i="6"/>
  <c r="BK4" i="6"/>
  <c r="BK5" i="6"/>
  <c r="BG4" i="6"/>
  <c r="BH4" i="6" s="1"/>
  <c r="BG5" i="6"/>
  <c r="BH5" i="6" s="1"/>
  <c r="BD4" i="6"/>
  <c r="BE4" i="6" s="1"/>
  <c r="BD5" i="6"/>
  <c r="BE5" i="6" s="1"/>
  <c r="BG10" i="6"/>
  <c r="BH10" i="6" s="1"/>
  <c r="BG11" i="6"/>
  <c r="BH11" i="6" s="1"/>
  <c r="BG12" i="6"/>
  <c r="BH12" i="6" s="1"/>
  <c r="BG13" i="6"/>
  <c r="BH13" i="6" s="1"/>
  <c r="BG14" i="6"/>
  <c r="BH14" i="6" s="1"/>
  <c r="BG15" i="6"/>
  <c r="BH15" i="6" s="1"/>
  <c r="BG16" i="6"/>
  <c r="BH16" i="6" s="1"/>
  <c r="BD10" i="6"/>
  <c r="BE10" i="6" s="1"/>
  <c r="BD11" i="6"/>
  <c r="BE11" i="6" s="1"/>
  <c r="BD12" i="6"/>
  <c r="BE12" i="6" s="1"/>
  <c r="BD13" i="6"/>
  <c r="BE13" i="6" s="1"/>
  <c r="BD14" i="6"/>
  <c r="BE14" i="6" s="1"/>
  <c r="BD15" i="6"/>
  <c r="BE15" i="6" s="1"/>
  <c r="BJ10" i="6"/>
  <c r="BK10" i="6" s="1"/>
  <c r="BJ11" i="6"/>
  <c r="BK11" i="6" s="1"/>
  <c r="BK12" i="6"/>
  <c r="BJ13" i="6"/>
  <c r="BK13" i="6" s="1"/>
  <c r="BJ14" i="6"/>
  <c r="BK14" i="6" s="1"/>
  <c r="BK21" i="6"/>
  <c r="BJ22" i="6"/>
  <c r="BK22" i="6" s="1"/>
  <c r="BC1" i="6"/>
  <c r="BJ52" i="6"/>
  <c r="BK52" i="6" s="1"/>
  <c r="BG52" i="6"/>
  <c r="BH52" i="6" s="1"/>
  <c r="BD52" i="6"/>
  <c r="BE52" i="6" s="1"/>
  <c r="BJ51" i="6"/>
  <c r="BK51" i="6" s="1"/>
  <c r="BG51" i="6"/>
  <c r="BH51" i="6" s="1"/>
  <c r="BD51" i="6"/>
  <c r="BE51" i="6" s="1"/>
  <c r="BJ50" i="6"/>
  <c r="BK50" i="6" s="1"/>
  <c r="BG50" i="6"/>
  <c r="BH50" i="6" s="1"/>
  <c r="BD50" i="6"/>
  <c r="BE50" i="6" s="1"/>
  <c r="BJ49" i="6"/>
  <c r="BK49" i="6" s="1"/>
  <c r="BG49" i="6"/>
  <c r="BH49" i="6" s="1"/>
  <c r="BD49" i="6"/>
  <c r="BE49" i="6" s="1"/>
  <c r="BJ48" i="6"/>
  <c r="BK48" i="6" s="1"/>
  <c r="BG48" i="6"/>
  <c r="BH48" i="6" s="1"/>
  <c r="BD48" i="6"/>
  <c r="BE48" i="6" s="1"/>
  <c r="BJ47" i="6"/>
  <c r="BK47" i="6" s="1"/>
  <c r="BG47" i="6"/>
  <c r="BH47" i="6" s="1"/>
  <c r="BD47" i="6"/>
  <c r="BE47" i="6" s="1"/>
  <c r="BJ46" i="6"/>
  <c r="BK46" i="6" s="1"/>
  <c r="BG46" i="6"/>
  <c r="BH46" i="6" s="1"/>
  <c r="BD46" i="6"/>
  <c r="BE46" i="6" s="1"/>
  <c r="BJ43" i="6"/>
  <c r="BK43" i="6" s="1"/>
  <c r="BG43" i="6"/>
  <c r="BH43" i="6" s="1"/>
  <c r="BD43" i="6"/>
  <c r="BE43" i="6" s="1"/>
  <c r="BJ42" i="6"/>
  <c r="BK42" i="6" s="1"/>
  <c r="BG42" i="6"/>
  <c r="BH42" i="6" s="1"/>
  <c r="BD42" i="6"/>
  <c r="BE42" i="6" s="1"/>
  <c r="BJ41" i="6"/>
  <c r="BK41" i="6" s="1"/>
  <c r="BG41" i="6"/>
  <c r="BH41" i="6" s="1"/>
  <c r="BD41" i="6"/>
  <c r="BE41" i="6" s="1"/>
  <c r="BJ40" i="6"/>
  <c r="BK40" i="6" s="1"/>
  <c r="BG40" i="6"/>
  <c r="BH40" i="6" s="1"/>
  <c r="BD40" i="6"/>
  <c r="BE40" i="6" s="1"/>
  <c r="BJ39" i="6"/>
  <c r="BK39" i="6" s="1"/>
  <c r="BG39" i="6"/>
  <c r="BH39" i="6" s="1"/>
  <c r="BD39" i="6"/>
  <c r="BE39" i="6" s="1"/>
  <c r="BJ38" i="6"/>
  <c r="BK38" i="6" s="1"/>
  <c r="BG38" i="6"/>
  <c r="BH38" i="6" s="1"/>
  <c r="BD38" i="6"/>
  <c r="BE38" i="6" s="1"/>
  <c r="BJ35" i="6"/>
  <c r="BK35" i="6" s="1"/>
  <c r="BG35" i="6"/>
  <c r="BH35" i="6" s="1"/>
  <c r="BD35" i="6"/>
  <c r="BE35" i="6" s="1"/>
  <c r="BJ34" i="6"/>
  <c r="BK34" i="6" s="1"/>
  <c r="BG34" i="6"/>
  <c r="BH34" i="6" s="1"/>
  <c r="BD34" i="6"/>
  <c r="BE34" i="6" s="1"/>
  <c r="BJ33" i="6"/>
  <c r="BK33" i="6" s="1"/>
  <c r="BG33" i="6"/>
  <c r="BH33" i="6" s="1"/>
  <c r="BD33" i="6"/>
  <c r="BE33" i="6" s="1"/>
  <c r="BJ32" i="6"/>
  <c r="BK32" i="6" s="1"/>
  <c r="BG32" i="6"/>
  <c r="BH32" i="6" s="1"/>
  <c r="BD32" i="6"/>
  <c r="BE32" i="6" s="1"/>
  <c r="BJ31" i="6"/>
  <c r="BK31" i="6" s="1"/>
  <c r="BG31" i="6"/>
  <c r="BH31" i="6" s="1"/>
  <c r="BD31" i="6"/>
  <c r="BE31" i="6" s="1"/>
  <c r="BJ28" i="6"/>
  <c r="BK28" i="6" s="1"/>
  <c r="BG28" i="6"/>
  <c r="BH28" i="6" s="1"/>
  <c r="BD28" i="6"/>
  <c r="BE28" i="6" s="1"/>
  <c r="BJ27" i="6"/>
  <c r="BK27" i="6" s="1"/>
  <c r="BG27" i="6"/>
  <c r="BH27" i="6" s="1"/>
  <c r="BD27" i="6"/>
  <c r="BE27" i="6" s="1"/>
  <c r="BJ24" i="6"/>
  <c r="BK24" i="6" s="1"/>
  <c r="BG24" i="6"/>
  <c r="BH24" i="6" s="1"/>
  <c r="BD24" i="6"/>
  <c r="BE24" i="6" s="1"/>
  <c r="BJ23" i="6"/>
  <c r="BK23" i="6" s="1"/>
  <c r="BG23" i="6"/>
  <c r="BH23" i="6" s="1"/>
  <c r="BD23" i="6"/>
  <c r="BE23" i="6" s="1"/>
  <c r="BG22" i="6"/>
  <c r="BH22" i="6" s="1"/>
  <c r="BD22" i="6"/>
  <c r="BE22" i="6" s="1"/>
  <c r="BG21" i="6"/>
  <c r="BH21" i="6" s="1"/>
  <c r="BD21" i="6"/>
  <c r="BE21" i="6" s="1"/>
  <c r="BJ18" i="6"/>
  <c r="BK18" i="6" s="1"/>
  <c r="BG18" i="6"/>
  <c r="BH18" i="6" s="1"/>
  <c r="BD18" i="6"/>
  <c r="BE18" i="6" s="1"/>
  <c r="BJ17" i="6"/>
  <c r="BK17" i="6" s="1"/>
  <c r="BG17" i="6"/>
  <c r="BH17" i="6" s="1"/>
  <c r="BD17" i="6"/>
  <c r="BE17" i="6" s="1"/>
  <c r="BJ16" i="6"/>
  <c r="BK16" i="6" s="1"/>
  <c r="BD16" i="6"/>
  <c r="BE16" i="6" s="1"/>
  <c r="BJ15" i="6"/>
  <c r="BK15" i="6" s="1"/>
  <c r="BJ7" i="6"/>
  <c r="BK7" i="6" s="1"/>
  <c r="BG7" i="6"/>
  <c r="BH7" i="6" s="1"/>
  <c r="BD7" i="6"/>
  <c r="BE7" i="6" s="1"/>
  <c r="BJ6" i="6"/>
  <c r="BK6" i="6" s="1"/>
  <c r="BG6" i="6"/>
  <c r="BH6" i="6" s="1"/>
  <c r="BD6" i="6"/>
  <c r="BE6" i="6" s="1"/>
  <c r="BS1" i="5"/>
  <c r="BI1" i="5"/>
  <c r="BF1" i="1"/>
  <c r="AV1" i="1"/>
  <c r="BC32" i="1"/>
  <c r="BD32" i="1" s="1"/>
  <c r="AZ32" i="1"/>
  <c r="BA32" i="1" s="1"/>
  <c r="AW32" i="1"/>
  <c r="AX32" i="1" s="1"/>
  <c r="BC31" i="1"/>
  <c r="BD31" i="1" s="1"/>
  <c r="AZ31" i="1"/>
  <c r="BA31" i="1" s="1"/>
  <c r="AW31" i="1"/>
  <c r="AX31" i="1" s="1"/>
  <c r="BC30" i="1"/>
  <c r="BD30" i="1" s="1"/>
  <c r="AZ30" i="1"/>
  <c r="BA30" i="1" s="1"/>
  <c r="AW30" i="1"/>
  <c r="AX30" i="1" s="1"/>
  <c r="BC29" i="1"/>
  <c r="BD29" i="1" s="1"/>
  <c r="AZ29" i="1"/>
  <c r="BA29" i="1" s="1"/>
  <c r="AW29" i="1"/>
  <c r="AX29" i="1" s="1"/>
  <c r="BE29" i="1" s="1"/>
  <c r="BC26" i="1"/>
  <c r="BD26" i="1" s="1"/>
  <c r="AZ26" i="1"/>
  <c r="BA26" i="1" s="1"/>
  <c r="AW26" i="1"/>
  <c r="AX26" i="1" s="1"/>
  <c r="BC25" i="1"/>
  <c r="BD25" i="1" s="1"/>
  <c r="AZ25" i="1"/>
  <c r="BA25" i="1" s="1"/>
  <c r="AW25" i="1"/>
  <c r="AX25" i="1" s="1"/>
  <c r="BC24" i="1"/>
  <c r="BD24" i="1" s="1"/>
  <c r="AZ24" i="1"/>
  <c r="BA24" i="1" s="1"/>
  <c r="AW24" i="1"/>
  <c r="AX24" i="1" s="1"/>
  <c r="BC23" i="1"/>
  <c r="BD23" i="1" s="1"/>
  <c r="AZ23" i="1"/>
  <c r="BA23" i="1" s="1"/>
  <c r="AW23" i="1"/>
  <c r="AX23" i="1" s="1"/>
  <c r="BC22" i="1"/>
  <c r="BD22" i="1" s="1"/>
  <c r="AZ22" i="1"/>
  <c r="BA22" i="1" s="1"/>
  <c r="AW22" i="1"/>
  <c r="AX22" i="1" s="1"/>
  <c r="BC21" i="1"/>
  <c r="BD21" i="1" s="1"/>
  <c r="AZ21" i="1"/>
  <c r="BA21" i="1" s="1"/>
  <c r="AW21" i="1"/>
  <c r="AX21" i="1" s="1"/>
  <c r="BC20" i="1"/>
  <c r="BD20" i="1" s="1"/>
  <c r="AZ20" i="1"/>
  <c r="BA20" i="1" s="1"/>
  <c r="AW20" i="1"/>
  <c r="AX20" i="1" s="1"/>
  <c r="BC17" i="1"/>
  <c r="BD17" i="1" s="1"/>
  <c r="AZ17" i="1"/>
  <c r="BA17" i="1" s="1"/>
  <c r="AW17" i="1"/>
  <c r="AX17" i="1" s="1"/>
  <c r="BC16" i="1"/>
  <c r="BD16" i="1" s="1"/>
  <c r="AZ16" i="1"/>
  <c r="BA16" i="1" s="1"/>
  <c r="AW16" i="1"/>
  <c r="AX16" i="1" s="1"/>
  <c r="BC15" i="1"/>
  <c r="BD15" i="1" s="1"/>
  <c r="AZ15" i="1"/>
  <c r="BA15" i="1" s="1"/>
  <c r="AW15" i="1"/>
  <c r="AX15" i="1" s="1"/>
  <c r="BC14" i="1"/>
  <c r="BD14" i="1" s="1"/>
  <c r="AZ14" i="1"/>
  <c r="BA14" i="1" s="1"/>
  <c r="AW14" i="1"/>
  <c r="AX14" i="1" s="1"/>
  <c r="BC13" i="1"/>
  <c r="BD13" i="1" s="1"/>
  <c r="AZ13" i="1"/>
  <c r="BA13" i="1" s="1"/>
  <c r="AW13" i="1"/>
  <c r="AX13" i="1" s="1"/>
  <c r="BC12" i="1"/>
  <c r="BD12" i="1" s="1"/>
  <c r="AZ12" i="1"/>
  <c r="BA12" i="1" s="1"/>
  <c r="AX12" i="1"/>
  <c r="BC9" i="1"/>
  <c r="BD9" i="1" s="1"/>
  <c r="AZ9" i="1"/>
  <c r="BA9" i="1" s="1"/>
  <c r="AW9" i="1"/>
  <c r="AX9" i="1" s="1"/>
  <c r="BC8" i="1"/>
  <c r="BD8" i="1" s="1"/>
  <c r="AZ8" i="1"/>
  <c r="BA8" i="1" s="1"/>
  <c r="AW8" i="1"/>
  <c r="AX8" i="1" s="1"/>
  <c r="BC7" i="1"/>
  <c r="BD7" i="1" s="1"/>
  <c r="AZ7" i="1"/>
  <c r="BA7" i="1" s="1"/>
  <c r="AW7" i="1"/>
  <c r="AX7" i="1" s="1"/>
  <c r="BC6" i="1"/>
  <c r="BD6" i="1" s="1"/>
  <c r="AZ6" i="1"/>
  <c r="BA6" i="1" s="1"/>
  <c r="AW6" i="1"/>
  <c r="AX6" i="1" s="1"/>
  <c r="BC5" i="1"/>
  <c r="BD5" i="1" s="1"/>
  <c r="AZ5" i="1"/>
  <c r="BA5" i="1" s="1"/>
  <c r="AW5" i="1"/>
  <c r="AX5" i="1" s="1"/>
  <c r="BC4" i="1"/>
  <c r="BD4" i="1" s="1"/>
  <c r="AZ4" i="1"/>
  <c r="BA4" i="1" s="1"/>
  <c r="AW4" i="1"/>
  <c r="AX4" i="1" s="1"/>
  <c r="BV25" i="6" l="1"/>
  <c r="E25" i="6" s="1"/>
  <c r="BV26" i="6"/>
  <c r="E26" i="6" s="1"/>
  <c r="BV13" i="6"/>
  <c r="BV12" i="6"/>
  <c r="BV10" i="6"/>
  <c r="BV11" i="6"/>
  <c r="BV4" i="6"/>
  <c r="CB24" i="5"/>
  <c r="CB25" i="5"/>
  <c r="CB27" i="5"/>
  <c r="CB26" i="5"/>
  <c r="CB13" i="5"/>
  <c r="CB11" i="5"/>
  <c r="BL51" i="6"/>
  <c r="BR24" i="5"/>
  <c r="BR27" i="5"/>
  <c r="BR12" i="5"/>
  <c r="BR10" i="5"/>
  <c r="BR16" i="5"/>
  <c r="BR17" i="5"/>
  <c r="BR14" i="5"/>
  <c r="E14" i="5" s="1"/>
  <c r="BR13" i="5"/>
  <c r="BR11" i="5"/>
  <c r="BR15" i="5"/>
  <c r="BR25" i="5"/>
  <c r="E25" i="5" s="1"/>
  <c r="BR26" i="5"/>
  <c r="BR23" i="5"/>
  <c r="BR28" i="5"/>
  <c r="CB23" i="5"/>
  <c r="CB12" i="5"/>
  <c r="CB14" i="5"/>
  <c r="BL49" i="6"/>
  <c r="BL24" i="6"/>
  <c r="BL43" i="6"/>
  <c r="BL4" i="6"/>
  <c r="BL13" i="6"/>
  <c r="BL12" i="6"/>
  <c r="BL5" i="6"/>
  <c r="BL33" i="6"/>
  <c r="BL11" i="6"/>
  <c r="BL10" i="6"/>
  <c r="BL31" i="6"/>
  <c r="BL16" i="6"/>
  <c r="BL35" i="6"/>
  <c r="BL14" i="6"/>
  <c r="BL22" i="6"/>
  <c r="BL52" i="6"/>
  <c r="BL21" i="6"/>
  <c r="BL48" i="6"/>
  <c r="BL28" i="6"/>
  <c r="BL18" i="6"/>
  <c r="BL27" i="6"/>
  <c r="BL7" i="6"/>
  <c r="BL40" i="6"/>
  <c r="BL17" i="6"/>
  <c r="BL41" i="6"/>
  <c r="BL47" i="6"/>
  <c r="BL34" i="6"/>
  <c r="BL38" i="6"/>
  <c r="BL23" i="6"/>
  <c r="BL15" i="6"/>
  <c r="BL42" i="6"/>
  <c r="BL46" i="6"/>
  <c r="BL50" i="6"/>
  <c r="BL39" i="6"/>
  <c r="BL32" i="6"/>
  <c r="BL6" i="6"/>
  <c r="BE4" i="1"/>
  <c r="BE8" i="1"/>
  <c r="BE31" i="1"/>
  <c r="BE15" i="1"/>
  <c r="BE23" i="1"/>
  <c r="BE20" i="1"/>
  <c r="BE17" i="1"/>
  <c r="BE24" i="1"/>
  <c r="BE26" i="1"/>
  <c r="BE25" i="1"/>
  <c r="BE22" i="1"/>
  <c r="BE16" i="1"/>
  <c r="BE14" i="1"/>
  <c r="BE12" i="1"/>
  <c r="BE7" i="1"/>
  <c r="BE6" i="1"/>
  <c r="BE5" i="1"/>
  <c r="BE30" i="1"/>
  <c r="BE9" i="1"/>
  <c r="BE13" i="1"/>
  <c r="BE21" i="1"/>
  <c r="BE32" i="1"/>
  <c r="E24" i="5" l="1"/>
  <c r="E26" i="5"/>
  <c r="E27" i="5"/>
  <c r="E23" i="5"/>
  <c r="E13" i="5"/>
  <c r="E11" i="5"/>
  <c r="E12" i="5"/>
  <c r="AM32" i="6"/>
  <c r="AM23" i="5"/>
  <c r="AN23" i="5" s="1"/>
  <c r="AM24" i="5"/>
  <c r="AN24" i="5" s="1"/>
  <c r="AM25" i="5"/>
  <c r="AN25" i="5" s="1"/>
  <c r="AM26" i="5"/>
  <c r="AN26" i="5" s="1"/>
  <c r="AM27" i="5"/>
  <c r="AN27" i="5" s="1"/>
  <c r="AM28" i="5"/>
  <c r="AN28" i="5"/>
  <c r="AM29" i="5"/>
  <c r="AN29" i="5" s="1"/>
  <c r="AM30" i="5"/>
  <c r="AN30" i="5" s="1"/>
  <c r="AM10" i="5"/>
  <c r="AN10" i="5" s="1"/>
  <c r="AM11" i="5"/>
  <c r="AN11" i="5" s="1"/>
  <c r="AM12" i="5"/>
  <c r="AN12" i="5" s="1"/>
  <c r="AM13" i="5"/>
  <c r="AN13" i="5" s="1"/>
  <c r="AM14" i="5"/>
  <c r="AN14" i="5" s="1"/>
  <c r="AM15" i="5"/>
  <c r="AN15" i="5" s="1"/>
  <c r="AM4" i="5"/>
  <c r="AN4" i="5" s="1"/>
  <c r="AM5" i="5"/>
  <c r="AN5" i="5"/>
  <c r="AM6" i="5"/>
  <c r="AN6" i="5" s="1"/>
  <c r="AM7" i="5"/>
  <c r="AN7" i="5" s="1"/>
  <c r="S5" i="6"/>
  <c r="J5" i="6"/>
  <c r="BP41" i="5"/>
  <c r="BQ41" i="5" s="1"/>
  <c r="BM41" i="5"/>
  <c r="BN41" i="5" s="1"/>
  <c r="BJ41" i="5"/>
  <c r="BK41" i="5" s="1"/>
  <c r="BP40" i="5"/>
  <c r="BQ40" i="5" s="1"/>
  <c r="BM40" i="5"/>
  <c r="BN40" i="5" s="1"/>
  <c r="BJ40" i="5"/>
  <c r="BK40" i="5" s="1"/>
  <c r="BP39" i="5"/>
  <c r="BQ39" i="5" s="1"/>
  <c r="BM39" i="5"/>
  <c r="BN39" i="5" s="1"/>
  <c r="BJ39" i="5"/>
  <c r="BK39" i="5" s="1"/>
  <c r="BP38" i="5"/>
  <c r="BQ38" i="5" s="1"/>
  <c r="BM38" i="5"/>
  <c r="BN38" i="5" s="1"/>
  <c r="BJ38" i="5"/>
  <c r="BK38" i="5" s="1"/>
  <c r="BP35" i="5"/>
  <c r="BQ35" i="5" s="1"/>
  <c r="BM35" i="5"/>
  <c r="BN35" i="5" s="1"/>
  <c r="BJ35" i="5"/>
  <c r="BK35" i="5" s="1"/>
  <c r="BP34" i="5"/>
  <c r="BQ34" i="5" s="1"/>
  <c r="BM34" i="5"/>
  <c r="BN34" i="5" s="1"/>
  <c r="BJ34" i="5"/>
  <c r="BK34" i="5" s="1"/>
  <c r="BP33" i="5"/>
  <c r="BQ33" i="5" s="1"/>
  <c r="BM33" i="5"/>
  <c r="BN33" i="5" s="1"/>
  <c r="BJ33" i="5"/>
  <c r="BK33" i="5" s="1"/>
  <c r="BP32" i="5"/>
  <c r="BQ32" i="5" s="1"/>
  <c r="BM32" i="5"/>
  <c r="BN32" i="5" s="1"/>
  <c r="BJ32" i="5"/>
  <c r="BK32" i="5" s="1"/>
  <c r="BP31" i="5"/>
  <c r="BQ31" i="5" s="1"/>
  <c r="BM31" i="5"/>
  <c r="BN31" i="5" s="1"/>
  <c r="BJ31" i="5"/>
  <c r="BK31" i="5" s="1"/>
  <c r="BP30" i="5"/>
  <c r="BQ30" i="5" s="1"/>
  <c r="BM30" i="5"/>
  <c r="BN30" i="5" s="1"/>
  <c r="BJ30" i="5"/>
  <c r="BK30" i="5" s="1"/>
  <c r="BP29" i="5"/>
  <c r="BQ29" i="5" s="1"/>
  <c r="BM29" i="5"/>
  <c r="BN29" i="5" s="1"/>
  <c r="BJ29" i="5"/>
  <c r="BK29" i="5" s="1"/>
  <c r="BP20" i="5"/>
  <c r="BQ20" i="5" s="1"/>
  <c r="BM20" i="5"/>
  <c r="BN20" i="5" s="1"/>
  <c r="BJ20" i="5"/>
  <c r="BK20" i="5" s="1"/>
  <c r="BP19" i="5"/>
  <c r="BQ19" i="5" s="1"/>
  <c r="BM19" i="5"/>
  <c r="BN19" i="5" s="1"/>
  <c r="BJ19" i="5"/>
  <c r="BK19" i="5" s="1"/>
  <c r="BP18" i="5"/>
  <c r="BQ18" i="5" s="1"/>
  <c r="BM18" i="5"/>
  <c r="BN18" i="5" s="1"/>
  <c r="BJ18" i="5"/>
  <c r="BK18" i="5" s="1"/>
  <c r="BP7" i="5"/>
  <c r="BQ7" i="5" s="1"/>
  <c r="BM7" i="5"/>
  <c r="BN7" i="5" s="1"/>
  <c r="BJ7" i="5"/>
  <c r="BK7" i="5" s="1"/>
  <c r="BP6" i="5"/>
  <c r="BQ6" i="5" s="1"/>
  <c r="BM6" i="5"/>
  <c r="BN6" i="5" s="1"/>
  <c r="BJ6" i="5"/>
  <c r="BK6" i="5" s="1"/>
  <c r="BP5" i="5"/>
  <c r="BQ5" i="5" s="1"/>
  <c r="BM5" i="5"/>
  <c r="BJ5" i="5"/>
  <c r="BK5" i="5" s="1"/>
  <c r="BP4" i="5"/>
  <c r="BQ4" i="5" s="1"/>
  <c r="BM4" i="5"/>
  <c r="BN4" i="5" s="1"/>
  <c r="BJ4" i="5"/>
  <c r="BK4" i="5" s="1"/>
  <c r="AP1" i="6"/>
  <c r="AF1" i="6"/>
  <c r="V1" i="6"/>
  <c r="I1" i="6"/>
  <c r="AV1" i="5"/>
  <c r="AI1" i="5"/>
  <c r="V1" i="5"/>
  <c r="I1" i="5"/>
  <c r="AL1" i="1"/>
  <c r="AB1" i="1"/>
  <c r="R1" i="1"/>
  <c r="H1" i="1"/>
  <c r="BR39" i="5" l="1"/>
  <c r="BR6" i="5"/>
  <c r="BR20" i="5"/>
  <c r="BR31" i="5"/>
  <c r="BR34" i="5"/>
  <c r="BR40" i="5"/>
  <c r="BR4" i="5"/>
  <c r="BR7" i="5"/>
  <c r="BR19" i="5"/>
  <c r="BR30" i="5"/>
  <c r="BR33" i="5"/>
  <c r="BR5" i="5"/>
  <c r="BR29" i="5"/>
  <c r="BR18" i="5"/>
  <c r="BR32" i="5"/>
  <c r="BR35" i="5"/>
  <c r="BR38" i="5"/>
  <c r="BR41" i="5"/>
  <c r="V30" i="1"/>
  <c r="V31" i="1"/>
  <c r="V32" i="1"/>
  <c r="Y4" i="1"/>
  <c r="AC20" i="1"/>
  <c r="AF20" i="1"/>
  <c r="AI20" i="1"/>
  <c r="AJ20" i="1" s="1"/>
  <c r="AM20" i="1"/>
  <c r="AP20" i="1"/>
  <c r="AS20" i="1"/>
  <c r="BG20" i="1"/>
  <c r="BJ20" i="1"/>
  <c r="BM20" i="1"/>
  <c r="BM17" i="1"/>
  <c r="BM16" i="1"/>
  <c r="BM15" i="1"/>
  <c r="BM14" i="1"/>
  <c r="BM13" i="1"/>
  <c r="BM12" i="1"/>
  <c r="BJ12" i="1"/>
  <c r="BG12" i="1"/>
  <c r="AS12" i="1"/>
  <c r="AP12" i="1"/>
  <c r="AM12" i="1"/>
  <c r="Y12" i="1"/>
  <c r="V12" i="1"/>
  <c r="S12" i="1"/>
  <c r="O12" i="1"/>
  <c r="L12" i="1"/>
  <c r="I12" i="1"/>
  <c r="BM4" i="1"/>
  <c r="BJ4" i="1"/>
  <c r="BG4" i="1"/>
  <c r="AS4" i="1"/>
  <c r="AP4" i="1"/>
  <c r="S7" i="5"/>
  <c r="S6" i="5"/>
  <c r="S5" i="5"/>
  <c r="P4" i="5"/>
  <c r="M4" i="5"/>
  <c r="J4" i="5"/>
  <c r="AZ46" i="6"/>
  <c r="BN46" i="6"/>
  <c r="BQ46" i="6"/>
  <c r="BT46" i="6"/>
  <c r="BT38" i="6"/>
  <c r="BQ38" i="6"/>
  <c r="AZ38" i="6"/>
  <c r="AW38" i="6"/>
  <c r="AT38" i="6"/>
  <c r="AQ38" i="6"/>
  <c r="AM38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S38" i="6"/>
  <c r="S31" i="6"/>
  <c r="BT35" i="6"/>
  <c r="BT34" i="6"/>
  <c r="BT32" i="6"/>
  <c r="BT31" i="6"/>
  <c r="BQ31" i="6"/>
  <c r="BN31" i="6"/>
  <c r="BO31" i="6" s="1"/>
  <c r="AZ35" i="6"/>
  <c r="BA35" i="6" s="1"/>
  <c r="AZ34" i="6"/>
  <c r="BA34" i="6" s="1"/>
  <c r="AZ33" i="6"/>
  <c r="AZ32" i="6"/>
  <c r="AZ31" i="6"/>
  <c r="AW31" i="6"/>
  <c r="AT31" i="6"/>
  <c r="AQ31" i="6"/>
  <c r="AM35" i="6"/>
  <c r="AN35" i="6" s="1"/>
  <c r="AM34" i="6"/>
  <c r="AN34" i="6" s="1"/>
  <c r="AM33" i="6"/>
  <c r="AM31" i="6"/>
  <c r="AJ31" i="6"/>
  <c r="AG31" i="6"/>
  <c r="AC35" i="6"/>
  <c r="AC34" i="6"/>
  <c r="AC33" i="6"/>
  <c r="AC32" i="6"/>
  <c r="AC31" i="6"/>
  <c r="Z31" i="6"/>
  <c r="W31" i="6"/>
  <c r="S35" i="6"/>
  <c r="S34" i="6"/>
  <c r="S33" i="6"/>
  <c r="S32" i="6"/>
  <c r="P31" i="6"/>
  <c r="M31" i="6"/>
  <c r="J31" i="6"/>
  <c r="BT28" i="6"/>
  <c r="BT27" i="6"/>
  <c r="BT24" i="6"/>
  <c r="BT23" i="6"/>
  <c r="BT22" i="6"/>
  <c r="BQ21" i="6"/>
  <c r="BN21" i="6"/>
  <c r="AZ22" i="6"/>
  <c r="AZ23" i="6"/>
  <c r="AZ24" i="6"/>
  <c r="AZ27" i="6"/>
  <c r="AZ28" i="6"/>
  <c r="AW21" i="6"/>
  <c r="AT21" i="6"/>
  <c r="AQ21" i="6"/>
  <c r="AM22" i="6"/>
  <c r="AM23" i="6"/>
  <c r="AM24" i="6"/>
  <c r="AM27" i="6"/>
  <c r="AM28" i="6"/>
  <c r="AM21" i="6"/>
  <c r="AJ21" i="6"/>
  <c r="AG21" i="6"/>
  <c r="AC22" i="6"/>
  <c r="AC23" i="6"/>
  <c r="AC24" i="6"/>
  <c r="AC27" i="6"/>
  <c r="AC28" i="6"/>
  <c r="AC21" i="6"/>
  <c r="Z21" i="6"/>
  <c r="W21" i="6"/>
  <c r="S28" i="6"/>
  <c r="S27" i="6"/>
  <c r="S24" i="6"/>
  <c r="S23" i="6"/>
  <c r="S22" i="6"/>
  <c r="S21" i="6"/>
  <c r="P21" i="6"/>
  <c r="M21" i="6"/>
  <c r="J21" i="6"/>
  <c r="AZ12" i="6"/>
  <c r="AZ13" i="6"/>
  <c r="AZ14" i="6"/>
  <c r="AZ15" i="6"/>
  <c r="AZ16" i="6"/>
  <c r="AZ17" i="6"/>
  <c r="AZ18" i="6"/>
  <c r="AZ10" i="6"/>
  <c r="AW10" i="6"/>
  <c r="AT10" i="6"/>
  <c r="AQ10" i="6"/>
  <c r="AM11" i="6"/>
  <c r="AM15" i="6"/>
  <c r="AM16" i="6"/>
  <c r="AM17" i="6"/>
  <c r="AM18" i="6"/>
  <c r="AJ10" i="6"/>
  <c r="AG10" i="6"/>
  <c r="AH10" i="6" s="1"/>
  <c r="AC11" i="6"/>
  <c r="AC12" i="6"/>
  <c r="AC13" i="6"/>
  <c r="AC14" i="6"/>
  <c r="AC15" i="6"/>
  <c r="AC16" i="6"/>
  <c r="AC17" i="6"/>
  <c r="AC18" i="6"/>
  <c r="AC10" i="6"/>
  <c r="Z10" i="6"/>
  <c r="W10" i="6"/>
  <c r="S11" i="6"/>
  <c r="S12" i="6"/>
  <c r="S13" i="6"/>
  <c r="S15" i="6"/>
  <c r="S16" i="6"/>
  <c r="S17" i="6"/>
  <c r="S18" i="6"/>
  <c r="P10" i="6"/>
  <c r="M10" i="6"/>
  <c r="J10" i="6"/>
  <c r="AZ5" i="6"/>
  <c r="BA5" i="6" s="1"/>
  <c r="AZ6" i="6"/>
  <c r="BA6" i="6" s="1"/>
  <c r="AZ7" i="6"/>
  <c r="AW4" i="6"/>
  <c r="AT4" i="6"/>
  <c r="AQ4" i="6"/>
  <c r="BX5" i="6"/>
  <c r="BU5" i="6"/>
  <c r="AW5" i="6"/>
  <c r="AX5" i="6" s="1"/>
  <c r="AT5" i="6"/>
  <c r="AU5" i="6" s="1"/>
  <c r="AQ5" i="6"/>
  <c r="AR5" i="6" s="1"/>
  <c r="AM5" i="6"/>
  <c r="AN5" i="6" s="1"/>
  <c r="AJ5" i="6"/>
  <c r="AK5" i="6" s="1"/>
  <c r="AG5" i="6"/>
  <c r="AH5" i="6" s="1"/>
  <c r="AC5" i="6"/>
  <c r="AD5" i="6" s="1"/>
  <c r="Z5" i="6"/>
  <c r="AA5" i="6" s="1"/>
  <c r="W5" i="6"/>
  <c r="X5" i="6" s="1"/>
  <c r="T5" i="6"/>
  <c r="P5" i="6"/>
  <c r="Q5" i="6" s="1"/>
  <c r="M5" i="6"/>
  <c r="N5" i="6" s="1"/>
  <c r="K5" i="6"/>
  <c r="BX6" i="6"/>
  <c r="BT6" i="6"/>
  <c r="BU6" i="6" s="1"/>
  <c r="BQ6" i="6"/>
  <c r="BR6" i="6" s="1"/>
  <c r="BN6" i="6"/>
  <c r="BO6" i="6" s="1"/>
  <c r="AW6" i="6"/>
  <c r="AX6" i="6" s="1"/>
  <c r="AT6" i="6"/>
  <c r="AU6" i="6" s="1"/>
  <c r="AQ6" i="6"/>
  <c r="AR6" i="6" s="1"/>
  <c r="AM6" i="6"/>
  <c r="AN6" i="6" s="1"/>
  <c r="AJ6" i="6"/>
  <c r="AK6" i="6" s="1"/>
  <c r="AG6" i="6"/>
  <c r="AH6" i="6" s="1"/>
  <c r="AC6" i="6"/>
  <c r="AD6" i="6" s="1"/>
  <c r="Z6" i="6"/>
  <c r="AA6" i="6" s="1"/>
  <c r="W6" i="6"/>
  <c r="X6" i="6" s="1"/>
  <c r="S6" i="6"/>
  <c r="T6" i="6" s="1"/>
  <c r="P6" i="6"/>
  <c r="Q6" i="6" s="1"/>
  <c r="M6" i="6"/>
  <c r="N6" i="6" s="1"/>
  <c r="J6" i="6"/>
  <c r="K6" i="6" s="1"/>
  <c r="J39" i="6"/>
  <c r="AQ34" i="6"/>
  <c r="AR34" i="6" s="1"/>
  <c r="AT34" i="6"/>
  <c r="AU34" i="6" s="1"/>
  <c r="AW34" i="6"/>
  <c r="AX34" i="6" s="1"/>
  <c r="AQ35" i="6"/>
  <c r="AR35" i="6" s="1"/>
  <c r="AT35" i="6"/>
  <c r="AU35" i="6" s="1"/>
  <c r="AW35" i="6"/>
  <c r="AX35" i="6" s="1"/>
  <c r="AG34" i="6"/>
  <c r="AH34" i="6" s="1"/>
  <c r="AJ34" i="6"/>
  <c r="AK34" i="6" s="1"/>
  <c r="AG35" i="6"/>
  <c r="AH35" i="6" s="1"/>
  <c r="AJ35" i="6"/>
  <c r="AK35" i="6" s="1"/>
  <c r="Z11" i="6"/>
  <c r="Z12" i="6"/>
  <c r="Z13" i="6"/>
  <c r="AC4" i="6"/>
  <c r="J40" i="5"/>
  <c r="J41" i="5"/>
  <c r="BW15" i="5"/>
  <c r="BW16" i="5"/>
  <c r="BW17" i="5"/>
  <c r="BW18" i="5"/>
  <c r="BW19" i="5"/>
  <c r="BW20" i="5"/>
  <c r="BX20" i="5" s="1"/>
  <c r="AW20" i="5"/>
  <c r="AX20" i="5" s="1"/>
  <c r="AZ20" i="5"/>
  <c r="BA20" i="5" s="1"/>
  <c r="BC20" i="5"/>
  <c r="BD20" i="5" s="1"/>
  <c r="BF20" i="5"/>
  <c r="BG20" i="5" s="1"/>
  <c r="W14" i="5"/>
  <c r="X14" i="5" s="1"/>
  <c r="Z14" i="5"/>
  <c r="AA14" i="5" s="1"/>
  <c r="AC14" i="5"/>
  <c r="AD14" i="5" s="1"/>
  <c r="AF14" i="5"/>
  <c r="AG14" i="5" s="1"/>
  <c r="W15" i="5"/>
  <c r="X15" i="5" s="1"/>
  <c r="Z15" i="5"/>
  <c r="AA15" i="5" s="1"/>
  <c r="AC15" i="5"/>
  <c r="AD15" i="5" s="1"/>
  <c r="AF15" i="5"/>
  <c r="AG15" i="5" s="1"/>
  <c r="W16" i="5"/>
  <c r="X16" i="5" s="1"/>
  <c r="Z16" i="5"/>
  <c r="AA16" i="5" s="1"/>
  <c r="AC16" i="5"/>
  <c r="AD16" i="5" s="1"/>
  <c r="AF16" i="5"/>
  <c r="AG16" i="5" s="1"/>
  <c r="W17" i="5"/>
  <c r="X17" i="5" s="1"/>
  <c r="Z17" i="5"/>
  <c r="AA17" i="5" s="1"/>
  <c r="AC17" i="5"/>
  <c r="AD17" i="5" s="1"/>
  <c r="AF17" i="5"/>
  <c r="AG17" i="5" s="1"/>
  <c r="W18" i="5"/>
  <c r="X18" i="5" s="1"/>
  <c r="Z18" i="5"/>
  <c r="AA18" i="5" s="1"/>
  <c r="AC18" i="5"/>
  <c r="AD18" i="5" s="1"/>
  <c r="AF18" i="5"/>
  <c r="AG18" i="5" s="1"/>
  <c r="W19" i="5"/>
  <c r="X19" i="5" s="1"/>
  <c r="Z19" i="5"/>
  <c r="AA19" i="5" s="1"/>
  <c r="AC19" i="5"/>
  <c r="AD19" i="5" s="1"/>
  <c r="AF19" i="5"/>
  <c r="AG19" i="5" s="1"/>
  <c r="W20" i="5"/>
  <c r="X20" i="5" s="1"/>
  <c r="Z20" i="5"/>
  <c r="AA20" i="5" s="1"/>
  <c r="AC20" i="5"/>
  <c r="AD20" i="5" s="1"/>
  <c r="AF20" i="5"/>
  <c r="AG20" i="5" s="1"/>
  <c r="M15" i="5"/>
  <c r="N15" i="5" s="1"/>
  <c r="P15" i="5"/>
  <c r="Q15" i="5" s="1"/>
  <c r="S15" i="5"/>
  <c r="T15" i="5" s="1"/>
  <c r="M16" i="5"/>
  <c r="N16" i="5" s="1"/>
  <c r="P16" i="5"/>
  <c r="Q16" i="5" s="1"/>
  <c r="S16" i="5"/>
  <c r="T16" i="5" s="1"/>
  <c r="M17" i="5"/>
  <c r="N17" i="5" s="1"/>
  <c r="P17" i="5"/>
  <c r="Q17" i="5" s="1"/>
  <c r="S17" i="5"/>
  <c r="T17" i="5" s="1"/>
  <c r="M18" i="5"/>
  <c r="N18" i="5" s="1"/>
  <c r="P18" i="5"/>
  <c r="Q18" i="5" s="1"/>
  <c r="S18" i="5"/>
  <c r="T18" i="5" s="1"/>
  <c r="M19" i="5"/>
  <c r="N19" i="5" s="1"/>
  <c r="P19" i="5"/>
  <c r="Q19" i="5" s="1"/>
  <c r="S19" i="5"/>
  <c r="T19" i="5" s="1"/>
  <c r="K20" i="5"/>
  <c r="M20" i="5"/>
  <c r="N20" i="5" s="1"/>
  <c r="P20" i="5"/>
  <c r="Q20" i="5" s="1"/>
  <c r="S20" i="5"/>
  <c r="T20" i="5" s="1"/>
  <c r="BC4" i="5"/>
  <c r="BC5" i="5"/>
  <c r="BC6" i="5"/>
  <c r="BC7" i="5"/>
  <c r="BJ21" i="1"/>
  <c r="BJ22" i="1"/>
  <c r="BJ23" i="1"/>
  <c r="BJ24" i="1"/>
  <c r="BJ25" i="1"/>
  <c r="BG21" i="1"/>
  <c r="BG22" i="1"/>
  <c r="BG23" i="1"/>
  <c r="BG24" i="1"/>
  <c r="BG25" i="1"/>
  <c r="AP24" i="1"/>
  <c r="AP25" i="1"/>
  <c r="Y24" i="1"/>
  <c r="Y25" i="1"/>
  <c r="S24" i="1"/>
  <c r="S25" i="1"/>
  <c r="BM6" i="1"/>
  <c r="BM7" i="1"/>
  <c r="BM8" i="1"/>
  <c r="BM9" i="1"/>
  <c r="Y9" i="1"/>
  <c r="Y8" i="1"/>
  <c r="Y7" i="1"/>
  <c r="Y6" i="1"/>
  <c r="Y5" i="1"/>
  <c r="V9" i="1"/>
  <c r="V8" i="1"/>
  <c r="V7" i="1"/>
  <c r="V6" i="1"/>
  <c r="V5" i="1"/>
  <c r="I9" i="1"/>
  <c r="I8" i="1"/>
  <c r="I7" i="1"/>
  <c r="I6" i="1"/>
  <c r="I5" i="1"/>
  <c r="BZ5" i="5"/>
  <c r="CA5" i="5" s="1"/>
  <c r="CC5" i="5" s="1"/>
  <c r="BZ6" i="5"/>
  <c r="CA6" i="5" s="1"/>
  <c r="CC6" i="5" s="1"/>
  <c r="BZ4" i="5"/>
  <c r="BZ10" i="5"/>
  <c r="BZ32" i="5"/>
  <c r="BZ30" i="5"/>
  <c r="BZ34" i="5"/>
  <c r="CA20" i="5"/>
  <c r="CC20" i="5" s="1"/>
  <c r="BT17" i="5"/>
  <c r="BU17" i="5" s="1"/>
  <c r="BT18" i="5"/>
  <c r="BU18" i="5" s="1"/>
  <c r="BT19" i="5"/>
  <c r="BU19" i="5" s="1"/>
  <c r="BT20" i="5"/>
  <c r="BU20" i="5" s="1"/>
  <c r="BT32" i="5"/>
  <c r="BT6" i="5"/>
  <c r="BU6" i="5" s="1"/>
  <c r="BW6" i="5"/>
  <c r="BX6" i="5" s="1"/>
  <c r="BT5" i="5"/>
  <c r="BU5" i="5" s="1"/>
  <c r="BW5" i="5"/>
  <c r="BX5" i="5" s="1"/>
  <c r="BW5" i="6" l="1"/>
  <c r="BW6" i="6"/>
  <c r="G6" i="6" s="1"/>
  <c r="AO5" i="6"/>
  <c r="BV5" i="6"/>
  <c r="BB34" i="6"/>
  <c r="AO6" i="6"/>
  <c r="AH18" i="5"/>
  <c r="AH15" i="5"/>
  <c r="AH20" i="5"/>
  <c r="AE5" i="6"/>
  <c r="BB5" i="6"/>
  <c r="BV6" i="6"/>
  <c r="U5" i="6"/>
  <c r="AH16" i="5"/>
  <c r="AE6" i="6"/>
  <c r="BB6" i="6"/>
  <c r="U6" i="6"/>
  <c r="BB35" i="6"/>
  <c r="AO35" i="6"/>
  <c r="AO34" i="6"/>
  <c r="AH17" i="5"/>
  <c r="AH14" i="5"/>
  <c r="U20" i="5"/>
  <c r="BH20" i="5"/>
  <c r="AH19" i="5"/>
  <c r="CB20" i="5"/>
  <c r="CB5" i="5"/>
  <c r="E5" i="5" s="1"/>
  <c r="CB6" i="5"/>
  <c r="BM24" i="1"/>
  <c r="BM23" i="1"/>
  <c r="BM25" i="1"/>
  <c r="BM22" i="1"/>
  <c r="BM26" i="1"/>
  <c r="BM21" i="1"/>
  <c r="BJ26" i="1"/>
  <c r="BG26" i="1"/>
  <c r="I22" i="1"/>
  <c r="E5" i="6" l="1"/>
  <c r="E6" i="6"/>
  <c r="F6" i="6" s="1"/>
  <c r="H6" i="6" s="1"/>
  <c r="AW16" i="5"/>
  <c r="AX16" i="5" s="1"/>
  <c r="AW13" i="5"/>
  <c r="AX13" i="5" s="1"/>
  <c r="AW12" i="5"/>
  <c r="AX12" i="5" s="1"/>
  <c r="AW17" i="5"/>
  <c r="AX17" i="5" s="1"/>
  <c r="AW18" i="5"/>
  <c r="AX18" i="5" s="1"/>
  <c r="AW10" i="5"/>
  <c r="AX10" i="5" s="1"/>
  <c r="AW11" i="5"/>
  <c r="AX11" i="5" s="1"/>
  <c r="AW19" i="5"/>
  <c r="AX19" i="5" s="1"/>
  <c r="AW14" i="5"/>
  <c r="AX14" i="5" s="1"/>
  <c r="AW38" i="5"/>
  <c r="AX38" i="5" s="1"/>
  <c r="AW40" i="5"/>
  <c r="AX40" i="5" s="1"/>
  <c r="AW39" i="5"/>
  <c r="AX39" i="5" s="1"/>
  <c r="AW41" i="5"/>
  <c r="AX41" i="5" s="1"/>
  <c r="AW27" i="5"/>
  <c r="AX27" i="5" s="1"/>
  <c r="AW34" i="5"/>
  <c r="AX34" i="5" s="1"/>
  <c r="AW31" i="5"/>
  <c r="AX31" i="5" s="1"/>
  <c r="AW30" i="5"/>
  <c r="AX30" i="5" s="1"/>
  <c r="AW32" i="5"/>
  <c r="AX32" i="5" s="1"/>
  <c r="AW25" i="5"/>
  <c r="AX25" i="5" s="1"/>
  <c r="AW35" i="5"/>
  <c r="AX35" i="5" s="1"/>
  <c r="AW33" i="5"/>
  <c r="AX33" i="5" s="1"/>
  <c r="AW29" i="5"/>
  <c r="AX29" i="5" s="1"/>
  <c r="AW28" i="5"/>
  <c r="AX28" i="5" s="1"/>
  <c r="AW26" i="5"/>
  <c r="AX26" i="5" s="1"/>
  <c r="AW24" i="5"/>
  <c r="AX24" i="5" s="1"/>
  <c r="AW23" i="5"/>
  <c r="AX23" i="5" s="1"/>
  <c r="AW15" i="5"/>
  <c r="AX15" i="5" s="1"/>
  <c r="AW7" i="5"/>
  <c r="AX7" i="5" s="1"/>
  <c r="AW4" i="5"/>
  <c r="AW5" i="5"/>
  <c r="AX5" i="5" s="1"/>
  <c r="AW6" i="5"/>
  <c r="AX6" i="5" s="1"/>
  <c r="AQ52" i="6"/>
  <c r="AR52" i="6" s="1"/>
  <c r="AQ51" i="6"/>
  <c r="AR51" i="6" s="1"/>
  <c r="AQ50" i="6"/>
  <c r="AR50" i="6" s="1"/>
  <c r="AQ49" i="6"/>
  <c r="AR49" i="6" s="1"/>
  <c r="AQ48" i="6"/>
  <c r="AR48" i="6" s="1"/>
  <c r="AQ47" i="6"/>
  <c r="AR47" i="6" s="1"/>
  <c r="AQ46" i="6"/>
  <c r="AR46" i="6" s="1"/>
  <c r="AQ41" i="6"/>
  <c r="AQ42" i="6"/>
  <c r="AQ43" i="6"/>
  <c r="AR43" i="6" s="1"/>
  <c r="AQ39" i="6"/>
  <c r="AQ40" i="6"/>
  <c r="AQ32" i="6"/>
  <c r="AR32" i="6" s="1"/>
  <c r="AR31" i="6"/>
  <c r="AQ33" i="6"/>
  <c r="AR33" i="6" s="1"/>
  <c r="AQ28" i="6"/>
  <c r="AR28" i="6" s="1"/>
  <c r="AQ23" i="6"/>
  <c r="AR23" i="6" s="1"/>
  <c r="AQ24" i="6"/>
  <c r="AR24" i="6" s="1"/>
  <c r="AQ27" i="6"/>
  <c r="AR27" i="6" s="1"/>
  <c r="AQ22" i="6"/>
  <c r="AR22" i="6" s="1"/>
  <c r="AR21" i="6"/>
  <c r="AQ18" i="6"/>
  <c r="AR18" i="6" s="1"/>
  <c r="AQ17" i="6"/>
  <c r="AR17" i="6" s="1"/>
  <c r="AQ16" i="6"/>
  <c r="AR16" i="6" s="1"/>
  <c r="AQ14" i="6"/>
  <c r="AR14" i="6" s="1"/>
  <c r="AQ15" i="6"/>
  <c r="AR15" i="6" s="1"/>
  <c r="AR10" i="6"/>
  <c r="AQ13" i="6"/>
  <c r="AR13" i="6" s="1"/>
  <c r="AQ12" i="6"/>
  <c r="AR12" i="6" s="1"/>
  <c r="AQ11" i="6"/>
  <c r="AR11" i="6" s="1"/>
  <c r="AQ7" i="6"/>
  <c r="AR7" i="6" s="1"/>
  <c r="AR4" i="6"/>
  <c r="BA4" i="6"/>
  <c r="BA7" i="6"/>
  <c r="BA11" i="6"/>
  <c r="BA12" i="6"/>
  <c r="BA13" i="6"/>
  <c r="BA10" i="6"/>
  <c r="BA15" i="6"/>
  <c r="BA14" i="6"/>
  <c r="BA16" i="6"/>
  <c r="BA17" i="6"/>
  <c r="BA18" i="6"/>
  <c r="BA21" i="6"/>
  <c r="BA22" i="6"/>
  <c r="BA27" i="6"/>
  <c r="BA24" i="6"/>
  <c r="BA23" i="6"/>
  <c r="BA28" i="6"/>
  <c r="BA33" i="6"/>
  <c r="BA31" i="6"/>
  <c r="BA32" i="6"/>
  <c r="AZ40" i="6"/>
  <c r="BA40" i="6" s="1"/>
  <c r="BA38" i="6"/>
  <c r="AZ39" i="6"/>
  <c r="BA39" i="6" s="1"/>
  <c r="AZ43" i="6"/>
  <c r="BA43" i="6" s="1"/>
  <c r="AZ42" i="6"/>
  <c r="BA42" i="6" s="1"/>
  <c r="AZ41" i="6"/>
  <c r="BA41" i="6" s="1"/>
  <c r="BA46" i="6"/>
  <c r="AZ47" i="6"/>
  <c r="BA47" i="6" s="1"/>
  <c r="AZ48" i="6"/>
  <c r="BA48" i="6" s="1"/>
  <c r="AZ49" i="6"/>
  <c r="BA49" i="6" s="1"/>
  <c r="AZ50" i="6"/>
  <c r="BA50" i="6" s="1"/>
  <c r="AZ51" i="6"/>
  <c r="BA51" i="6" s="1"/>
  <c r="AZ52" i="6"/>
  <c r="BA52" i="6" s="1"/>
  <c r="AS20" i="5"/>
  <c r="AT20" i="5" s="1"/>
  <c r="G20" i="5" s="1"/>
  <c r="AJ20" i="5" l="1"/>
  <c r="AK20" i="5" s="1"/>
  <c r="AU20" i="5" s="1"/>
  <c r="AP20" i="5"/>
  <c r="AQ20" i="5" s="1"/>
  <c r="AS25" i="5"/>
  <c r="AT25" i="5" s="1"/>
  <c r="AS31" i="5"/>
  <c r="AT31" i="5" s="1"/>
  <c r="AS34" i="5"/>
  <c r="AT34" i="5" s="1"/>
  <c r="AS27" i="5"/>
  <c r="AT27" i="5" s="1"/>
  <c r="AP25" i="5"/>
  <c r="AQ25" i="5" s="1"/>
  <c r="AP31" i="5"/>
  <c r="AQ31" i="5" s="1"/>
  <c r="AP34" i="5"/>
  <c r="AQ34" i="5" s="1"/>
  <c r="AP27" i="5"/>
  <c r="AQ27" i="5" s="1"/>
  <c r="AJ25" i="5"/>
  <c r="AK25" i="5" s="1"/>
  <c r="AJ31" i="5"/>
  <c r="AK31" i="5" s="1"/>
  <c r="AJ34" i="5"/>
  <c r="AK34" i="5" s="1"/>
  <c r="AJ27" i="5"/>
  <c r="AK27" i="5" s="1"/>
  <c r="AF26" i="1"/>
  <c r="AG26" i="1" s="1"/>
  <c r="AC26" i="1"/>
  <c r="AD26" i="1" s="1"/>
  <c r="BX31" i="6"/>
  <c r="BX35" i="6"/>
  <c r="BX34" i="6"/>
  <c r="BX7" i="6"/>
  <c r="BX13" i="6"/>
  <c r="BX14" i="6"/>
  <c r="BX12" i="6"/>
  <c r="BX11" i="6"/>
  <c r="BX10" i="6"/>
  <c r="BX15" i="6"/>
  <c r="BX16" i="6"/>
  <c r="BX17" i="6"/>
  <c r="BX18" i="6"/>
  <c r="BX21" i="6"/>
  <c r="BX22" i="6"/>
  <c r="BX24" i="6"/>
  <c r="BX27" i="6"/>
  <c r="BX28" i="6"/>
  <c r="BX4" i="6"/>
  <c r="AC38" i="5"/>
  <c r="AC40" i="5"/>
  <c r="AC39" i="5"/>
  <c r="AC41" i="5"/>
  <c r="AC27" i="5"/>
  <c r="AD27" i="5" s="1"/>
  <c r="AC34" i="5"/>
  <c r="AD34" i="5" s="1"/>
  <c r="AC31" i="5"/>
  <c r="AD31" i="5" s="1"/>
  <c r="AC25" i="5"/>
  <c r="AD25" i="5" s="1"/>
  <c r="AC33" i="5"/>
  <c r="AD33" i="5" s="1"/>
  <c r="AC32" i="5"/>
  <c r="AD32" i="5" s="1"/>
  <c r="AC30" i="5"/>
  <c r="AD30" i="5" s="1"/>
  <c r="AC26" i="5"/>
  <c r="AD26" i="5" s="1"/>
  <c r="AC35" i="5"/>
  <c r="AD35" i="5" s="1"/>
  <c r="AC29" i="5"/>
  <c r="AD29" i="5" s="1"/>
  <c r="AC28" i="5"/>
  <c r="AD28" i="5" s="1"/>
  <c r="AC24" i="5"/>
  <c r="AC23" i="5"/>
  <c r="AD23" i="5" s="1"/>
  <c r="AC11" i="5"/>
  <c r="AD11" i="5" s="1"/>
  <c r="AC10" i="5"/>
  <c r="AD10" i="5" s="1"/>
  <c r="AC12" i="5"/>
  <c r="AD12" i="5" s="1"/>
  <c r="AC13" i="5"/>
  <c r="AD13" i="5" s="1"/>
  <c r="AC7" i="5"/>
  <c r="AC5" i="5"/>
  <c r="AC6" i="5"/>
  <c r="AD6" i="5" s="1"/>
  <c r="AC4" i="5"/>
  <c r="BN23" i="1"/>
  <c r="BK23" i="1"/>
  <c r="BH23" i="1"/>
  <c r="AS23" i="1"/>
  <c r="AT23" i="1" s="1"/>
  <c r="AP23" i="1"/>
  <c r="AQ23" i="1" s="1"/>
  <c r="AM23" i="1"/>
  <c r="AN23" i="1" s="1"/>
  <c r="AI23" i="1"/>
  <c r="AJ23" i="1" s="1"/>
  <c r="AF23" i="1"/>
  <c r="AG23" i="1" s="1"/>
  <c r="AC23" i="1"/>
  <c r="AD23" i="1" s="1"/>
  <c r="Y23" i="1"/>
  <c r="Z23" i="1" s="1"/>
  <c r="V23" i="1"/>
  <c r="W23" i="1" s="1"/>
  <c r="S23" i="1"/>
  <c r="T23" i="1" s="1"/>
  <c r="O23" i="1"/>
  <c r="P23" i="1" s="1"/>
  <c r="L23" i="1"/>
  <c r="M23" i="1" s="1"/>
  <c r="I23" i="1"/>
  <c r="J23" i="1" s="1"/>
  <c r="AU27" i="5" l="1"/>
  <c r="AU25" i="5"/>
  <c r="E20" i="5"/>
  <c r="AU34" i="5"/>
  <c r="AU31" i="5"/>
  <c r="AK23" i="1"/>
  <c r="Q23" i="1"/>
  <c r="BO23" i="1"/>
  <c r="E23" i="1" s="1"/>
  <c r="AU23" i="1"/>
  <c r="AA23" i="1"/>
  <c r="J23" i="5"/>
  <c r="J24" i="5"/>
  <c r="J28" i="5"/>
  <c r="J15" i="5"/>
  <c r="K15" i="5" s="1"/>
  <c r="U15" i="5" s="1"/>
  <c r="J13" i="5"/>
  <c r="J22" i="6"/>
  <c r="J24" i="6"/>
  <c r="J27" i="6"/>
  <c r="S7" i="6"/>
  <c r="T7" i="6" s="1"/>
  <c r="S4" i="6"/>
  <c r="T4" i="6" s="1"/>
  <c r="BT7" i="6"/>
  <c r="BU7" i="6" s="1"/>
  <c r="BQ7" i="6"/>
  <c r="BR7" i="6" s="1"/>
  <c r="BN7" i="6"/>
  <c r="BO7" i="6" s="1"/>
  <c r="AW7" i="6"/>
  <c r="AX7" i="6" s="1"/>
  <c r="AX4" i="6"/>
  <c r="AT7" i="6"/>
  <c r="AU7" i="6" s="1"/>
  <c r="AU4" i="6"/>
  <c r="AM7" i="6"/>
  <c r="AN7" i="6" s="1"/>
  <c r="AN4" i="6"/>
  <c r="AJ7" i="6"/>
  <c r="AK7" i="6" s="1"/>
  <c r="AK4" i="6"/>
  <c r="AG7" i="6"/>
  <c r="AH7" i="6" s="1"/>
  <c r="AH4" i="6"/>
  <c r="AC7" i="6"/>
  <c r="AD7" i="6" s="1"/>
  <c r="AD4" i="6"/>
  <c r="Z7" i="6"/>
  <c r="AA7" i="6" s="1"/>
  <c r="Z4" i="6"/>
  <c r="AA4" i="6" s="1"/>
  <c r="W7" i="6"/>
  <c r="X7" i="6" s="1"/>
  <c r="W4" i="6"/>
  <c r="X4" i="6" s="1"/>
  <c r="P7" i="6"/>
  <c r="Q7" i="6" s="1"/>
  <c r="P4" i="6"/>
  <c r="Q4" i="6" s="1"/>
  <c r="M7" i="6"/>
  <c r="N7" i="6" s="1"/>
  <c r="M4" i="6"/>
  <c r="N4" i="6" s="1"/>
  <c r="J7" i="6"/>
  <c r="K7" i="6" s="1"/>
  <c r="J4" i="6"/>
  <c r="K4" i="6" s="1"/>
  <c r="P13" i="5"/>
  <c r="Q13" i="5" s="1"/>
  <c r="P38" i="5"/>
  <c r="P40" i="5"/>
  <c r="P39" i="5"/>
  <c r="P41" i="5"/>
  <c r="P27" i="5"/>
  <c r="Q27" i="5" s="1"/>
  <c r="P34" i="5"/>
  <c r="Q34" i="5" s="1"/>
  <c r="P31" i="5"/>
  <c r="Q31" i="5" s="1"/>
  <c r="P25" i="5"/>
  <c r="Q25" i="5" s="1"/>
  <c r="P33" i="5"/>
  <c r="Q33" i="5" s="1"/>
  <c r="P32" i="5"/>
  <c r="Q32" i="5" s="1"/>
  <c r="P30" i="5"/>
  <c r="Q30" i="5" s="1"/>
  <c r="P26" i="5"/>
  <c r="Q26" i="5" s="1"/>
  <c r="P35" i="5"/>
  <c r="Q35" i="5" s="1"/>
  <c r="P29" i="5"/>
  <c r="Q29" i="5" s="1"/>
  <c r="P28" i="5"/>
  <c r="Q28" i="5" s="1"/>
  <c r="P24" i="5"/>
  <c r="P23" i="5"/>
  <c r="Q23" i="5" s="1"/>
  <c r="P14" i="5"/>
  <c r="Q14" i="5" s="1"/>
  <c r="P11" i="5"/>
  <c r="P10" i="5"/>
  <c r="Q10" i="5" s="1"/>
  <c r="P12" i="5"/>
  <c r="Q12" i="5" s="1"/>
  <c r="P7" i="5"/>
  <c r="P5" i="5"/>
  <c r="P6" i="5"/>
  <c r="Q6" i="5" s="1"/>
  <c r="P52" i="6"/>
  <c r="P51" i="6"/>
  <c r="P50" i="6"/>
  <c r="P49" i="6"/>
  <c r="P48" i="6"/>
  <c r="P47" i="6"/>
  <c r="P46" i="6"/>
  <c r="P42" i="6"/>
  <c r="P41" i="6"/>
  <c r="P43" i="6"/>
  <c r="P38" i="6"/>
  <c r="P40" i="6"/>
  <c r="P39" i="6"/>
  <c r="P32" i="6"/>
  <c r="P33" i="6"/>
  <c r="P35" i="6"/>
  <c r="P34" i="6"/>
  <c r="P23" i="6"/>
  <c r="P28" i="6"/>
  <c r="P27" i="6"/>
  <c r="P24" i="6"/>
  <c r="P22" i="6"/>
  <c r="P18" i="6"/>
  <c r="P17" i="6"/>
  <c r="P16" i="6"/>
  <c r="P15" i="6"/>
  <c r="P11" i="6"/>
  <c r="P12" i="6"/>
  <c r="P14" i="6"/>
  <c r="P13" i="6"/>
  <c r="BW4" i="6" l="1"/>
  <c r="BW7" i="6"/>
  <c r="BB4" i="6"/>
  <c r="AO4" i="6"/>
  <c r="AO7" i="6"/>
  <c r="AE4" i="6"/>
  <c r="BV7" i="6"/>
  <c r="BB7" i="6"/>
  <c r="AE7" i="6"/>
  <c r="U4" i="6"/>
  <c r="E4" i="6" s="1"/>
  <c r="U7" i="6"/>
  <c r="G7" i="6"/>
  <c r="BT50" i="6"/>
  <c r="BU50" i="6" s="1"/>
  <c r="BQ50" i="6"/>
  <c r="BR50" i="6" s="1"/>
  <c r="BN50" i="6"/>
  <c r="BO50" i="6" s="1"/>
  <c r="AW50" i="6"/>
  <c r="AX50" i="6" s="1"/>
  <c r="AT50" i="6"/>
  <c r="AU50" i="6" s="1"/>
  <c r="AM50" i="6"/>
  <c r="AN50" i="6" s="1"/>
  <c r="AJ50" i="6"/>
  <c r="AK50" i="6" s="1"/>
  <c r="AG50" i="6"/>
  <c r="AH50" i="6" s="1"/>
  <c r="AD50" i="6"/>
  <c r="Z50" i="6"/>
  <c r="AA50" i="6" s="1"/>
  <c r="W50" i="6"/>
  <c r="X50" i="6" s="1"/>
  <c r="S50" i="6"/>
  <c r="T50" i="6" s="1"/>
  <c r="M50" i="6"/>
  <c r="N50" i="6" s="1"/>
  <c r="J50" i="6"/>
  <c r="K50" i="6" s="1"/>
  <c r="BT49" i="6"/>
  <c r="BU49" i="6" s="1"/>
  <c r="BQ49" i="6"/>
  <c r="BR49" i="6" s="1"/>
  <c r="BN49" i="6"/>
  <c r="BO49" i="6" s="1"/>
  <c r="AW49" i="6"/>
  <c r="AX49" i="6" s="1"/>
  <c r="AT49" i="6"/>
  <c r="AU49" i="6" s="1"/>
  <c r="AM49" i="6"/>
  <c r="AN49" i="6" s="1"/>
  <c r="AJ49" i="6"/>
  <c r="AK49" i="6" s="1"/>
  <c r="AG49" i="6"/>
  <c r="AH49" i="6" s="1"/>
  <c r="AD49" i="6"/>
  <c r="Z49" i="6"/>
  <c r="AA49" i="6" s="1"/>
  <c r="W49" i="6"/>
  <c r="X49" i="6" s="1"/>
  <c r="S49" i="6"/>
  <c r="T49" i="6" s="1"/>
  <c r="M49" i="6"/>
  <c r="N49" i="6" s="1"/>
  <c r="J49" i="6"/>
  <c r="K49" i="6" s="1"/>
  <c r="BT48" i="6"/>
  <c r="BU48" i="6" s="1"/>
  <c r="BQ48" i="6"/>
  <c r="BR48" i="6" s="1"/>
  <c r="BN48" i="6"/>
  <c r="BO48" i="6" s="1"/>
  <c r="AW48" i="6"/>
  <c r="AX48" i="6" s="1"/>
  <c r="AT48" i="6"/>
  <c r="AU48" i="6" s="1"/>
  <c r="AM48" i="6"/>
  <c r="AN48" i="6" s="1"/>
  <c r="AJ48" i="6"/>
  <c r="AK48" i="6" s="1"/>
  <c r="AG48" i="6"/>
  <c r="AH48" i="6" s="1"/>
  <c r="AD48" i="6"/>
  <c r="Z48" i="6"/>
  <c r="AA48" i="6" s="1"/>
  <c r="W48" i="6"/>
  <c r="X48" i="6" s="1"/>
  <c r="S48" i="6"/>
  <c r="T48" i="6" s="1"/>
  <c r="M48" i="6"/>
  <c r="N48" i="6" s="1"/>
  <c r="J48" i="6"/>
  <c r="K48" i="6" s="1"/>
  <c r="BT42" i="6"/>
  <c r="BU42" i="6" s="1"/>
  <c r="BQ42" i="6"/>
  <c r="BR42" i="6" s="1"/>
  <c r="BN42" i="6"/>
  <c r="BO42" i="6" s="1"/>
  <c r="AW42" i="6"/>
  <c r="AX42" i="6" s="1"/>
  <c r="AT42" i="6"/>
  <c r="AU42" i="6" s="1"/>
  <c r="AM42" i="6"/>
  <c r="AN42" i="6" s="1"/>
  <c r="AJ42" i="6"/>
  <c r="AK42" i="6" s="1"/>
  <c r="AG42" i="6"/>
  <c r="AH42" i="6" s="1"/>
  <c r="AD42" i="6"/>
  <c r="Z42" i="6"/>
  <c r="AA42" i="6" s="1"/>
  <c r="W42" i="6"/>
  <c r="X42" i="6" s="1"/>
  <c r="S42" i="6"/>
  <c r="T42" i="6" s="1"/>
  <c r="M42" i="6"/>
  <c r="N42" i="6" s="1"/>
  <c r="J42" i="6"/>
  <c r="K42" i="6" s="1"/>
  <c r="BT41" i="6"/>
  <c r="BU41" i="6" s="1"/>
  <c r="BQ41" i="6"/>
  <c r="BR41" i="6" s="1"/>
  <c r="BN41" i="6"/>
  <c r="BO41" i="6" s="1"/>
  <c r="AW41" i="6"/>
  <c r="AX41" i="6" s="1"/>
  <c r="AT41" i="6"/>
  <c r="AU41" i="6" s="1"/>
  <c r="AM41" i="6"/>
  <c r="AN41" i="6" s="1"/>
  <c r="AJ41" i="6"/>
  <c r="AK41" i="6" s="1"/>
  <c r="AG41" i="6"/>
  <c r="AH41" i="6" s="1"/>
  <c r="AD41" i="6"/>
  <c r="Z41" i="6"/>
  <c r="AA41" i="6" s="1"/>
  <c r="W41" i="6"/>
  <c r="X41" i="6" s="1"/>
  <c r="S41" i="6"/>
  <c r="T41" i="6" s="1"/>
  <c r="M41" i="6"/>
  <c r="N41" i="6" s="1"/>
  <c r="J41" i="6"/>
  <c r="K41" i="6" s="1"/>
  <c r="BT43" i="6"/>
  <c r="BU43" i="6" s="1"/>
  <c r="BQ43" i="6"/>
  <c r="BR43" i="6" s="1"/>
  <c r="BN43" i="6"/>
  <c r="BO43" i="6" s="1"/>
  <c r="AW43" i="6"/>
  <c r="AX43" i="6" s="1"/>
  <c r="AT43" i="6"/>
  <c r="AU43" i="6" s="1"/>
  <c r="AM43" i="6"/>
  <c r="AN43" i="6" s="1"/>
  <c r="AJ43" i="6"/>
  <c r="AK43" i="6" s="1"/>
  <c r="AG43" i="6"/>
  <c r="AH43" i="6" s="1"/>
  <c r="AD43" i="6"/>
  <c r="Z43" i="6"/>
  <c r="AA43" i="6" s="1"/>
  <c r="W43" i="6"/>
  <c r="X43" i="6" s="1"/>
  <c r="S43" i="6"/>
  <c r="T43" i="6" s="1"/>
  <c r="M43" i="6"/>
  <c r="N43" i="6" s="1"/>
  <c r="J43" i="6"/>
  <c r="K43" i="6" s="1"/>
  <c r="BU38" i="6"/>
  <c r="BR38" i="6"/>
  <c r="BN38" i="6"/>
  <c r="BO38" i="6" s="1"/>
  <c r="AX38" i="6"/>
  <c r="AU38" i="6"/>
  <c r="AN38" i="6"/>
  <c r="AJ38" i="6"/>
  <c r="AK38" i="6" s="1"/>
  <c r="AG38" i="6"/>
  <c r="AH38" i="6" s="1"/>
  <c r="AD38" i="6"/>
  <c r="Z38" i="6"/>
  <c r="AA38" i="6" s="1"/>
  <c r="W38" i="6"/>
  <c r="X38" i="6" s="1"/>
  <c r="T38" i="6"/>
  <c r="M38" i="6"/>
  <c r="N38" i="6" s="1"/>
  <c r="J38" i="6"/>
  <c r="K38" i="6" s="1"/>
  <c r="BT40" i="6"/>
  <c r="BU40" i="6" s="1"/>
  <c r="BQ40" i="6"/>
  <c r="BR40" i="6" s="1"/>
  <c r="BN40" i="6"/>
  <c r="BO40" i="6" s="1"/>
  <c r="AW40" i="6"/>
  <c r="AX40" i="6" s="1"/>
  <c r="AT40" i="6"/>
  <c r="AU40" i="6" s="1"/>
  <c r="AM40" i="6"/>
  <c r="AN40" i="6" s="1"/>
  <c r="AJ40" i="6"/>
  <c r="AK40" i="6" s="1"/>
  <c r="AG40" i="6"/>
  <c r="AH40" i="6" s="1"/>
  <c r="AD40" i="6"/>
  <c r="Z40" i="6"/>
  <c r="AA40" i="6" s="1"/>
  <c r="W40" i="6"/>
  <c r="X40" i="6" s="1"/>
  <c r="S40" i="6"/>
  <c r="T40" i="6" s="1"/>
  <c r="M40" i="6"/>
  <c r="N40" i="6" s="1"/>
  <c r="J40" i="6"/>
  <c r="K40" i="6" s="1"/>
  <c r="BU32" i="6"/>
  <c r="BQ32" i="6"/>
  <c r="BR32" i="6" s="1"/>
  <c r="BN32" i="6"/>
  <c r="BO32" i="6" s="1"/>
  <c r="AW32" i="6"/>
  <c r="AX32" i="6" s="1"/>
  <c r="AT32" i="6"/>
  <c r="AU32" i="6" s="1"/>
  <c r="AN32" i="6"/>
  <c r="AJ32" i="6"/>
  <c r="AK32" i="6" s="1"/>
  <c r="AG32" i="6"/>
  <c r="AH32" i="6" s="1"/>
  <c r="AD32" i="6"/>
  <c r="Z32" i="6"/>
  <c r="AA32" i="6" s="1"/>
  <c r="W32" i="6"/>
  <c r="X32" i="6" s="1"/>
  <c r="T32" i="6"/>
  <c r="M32" i="6"/>
  <c r="N32" i="6" s="1"/>
  <c r="J32" i="6"/>
  <c r="K32" i="6" s="1"/>
  <c r="BU33" i="6"/>
  <c r="BR33" i="6"/>
  <c r="BN33" i="6"/>
  <c r="BO33" i="6" s="1"/>
  <c r="AW33" i="6"/>
  <c r="AX33" i="6" s="1"/>
  <c r="AT33" i="6"/>
  <c r="AU33" i="6" s="1"/>
  <c r="AN33" i="6"/>
  <c r="AJ33" i="6"/>
  <c r="AK33" i="6" s="1"/>
  <c r="AG33" i="6"/>
  <c r="AH33" i="6" s="1"/>
  <c r="AD33" i="6"/>
  <c r="Z33" i="6"/>
  <c r="AA33" i="6" s="1"/>
  <c r="W33" i="6"/>
  <c r="X33" i="6" s="1"/>
  <c r="T33" i="6"/>
  <c r="M33" i="6"/>
  <c r="N33" i="6" s="1"/>
  <c r="J33" i="6"/>
  <c r="K33" i="6" s="1"/>
  <c r="BU34" i="6"/>
  <c r="BQ34" i="6"/>
  <c r="BR34" i="6" s="1"/>
  <c r="BN34" i="6"/>
  <c r="BO34" i="6" s="1"/>
  <c r="AD34" i="6"/>
  <c r="Z34" i="6"/>
  <c r="AA34" i="6" s="1"/>
  <c r="W34" i="6"/>
  <c r="X34" i="6" s="1"/>
  <c r="T34" i="6"/>
  <c r="M34" i="6"/>
  <c r="N34" i="6" s="1"/>
  <c r="J34" i="6"/>
  <c r="K34" i="6" s="1"/>
  <c r="BU23" i="6"/>
  <c r="BR23" i="6"/>
  <c r="BO23" i="6"/>
  <c r="AW23" i="6"/>
  <c r="AX23" i="6" s="1"/>
  <c r="AT23" i="6"/>
  <c r="AU23" i="6" s="1"/>
  <c r="AN23" i="6"/>
  <c r="AJ23" i="6"/>
  <c r="AK23" i="6" s="1"/>
  <c r="AG23" i="6"/>
  <c r="AH23" i="6" s="1"/>
  <c r="AD23" i="6"/>
  <c r="Z23" i="6"/>
  <c r="AA23" i="6" s="1"/>
  <c r="W23" i="6"/>
  <c r="X23" i="6" s="1"/>
  <c r="T23" i="6"/>
  <c r="M23" i="6"/>
  <c r="N23" i="6" s="1"/>
  <c r="J23" i="6"/>
  <c r="K23" i="6" s="1"/>
  <c r="BU22" i="6"/>
  <c r="BR22" i="6"/>
  <c r="BO22" i="6"/>
  <c r="AW22" i="6"/>
  <c r="AX22" i="6" s="1"/>
  <c r="AT22" i="6"/>
  <c r="AU22" i="6" s="1"/>
  <c r="AN22" i="6"/>
  <c r="AJ22" i="6"/>
  <c r="AK22" i="6" s="1"/>
  <c r="AG22" i="6"/>
  <c r="AH22" i="6" s="1"/>
  <c r="AD22" i="6"/>
  <c r="Z22" i="6"/>
  <c r="AA22" i="6" s="1"/>
  <c r="W22" i="6"/>
  <c r="X22" i="6" s="1"/>
  <c r="T22" i="6"/>
  <c r="M22" i="6"/>
  <c r="N22" i="6" s="1"/>
  <c r="K22" i="6"/>
  <c r="BT15" i="6"/>
  <c r="BU15" i="6" s="1"/>
  <c r="BQ15" i="6"/>
  <c r="BR15" i="6" s="1"/>
  <c r="BN15" i="6"/>
  <c r="BO15" i="6" s="1"/>
  <c r="AW15" i="6"/>
  <c r="AX15" i="6" s="1"/>
  <c r="AT15" i="6"/>
  <c r="AU15" i="6" s="1"/>
  <c r="AN15" i="6"/>
  <c r="AJ15" i="6"/>
  <c r="AK15" i="6" s="1"/>
  <c r="AG15" i="6"/>
  <c r="AH15" i="6" s="1"/>
  <c r="AD15" i="6"/>
  <c r="Z15" i="6"/>
  <c r="AA15" i="6" s="1"/>
  <c r="W15" i="6"/>
  <c r="X15" i="6" s="1"/>
  <c r="T15" i="6"/>
  <c r="M15" i="6"/>
  <c r="N15" i="6" s="1"/>
  <c r="J15" i="6"/>
  <c r="K15" i="6" s="1"/>
  <c r="AX10" i="6"/>
  <c r="AU10" i="6"/>
  <c r="AN10" i="6"/>
  <c r="AK10" i="6"/>
  <c r="AD10" i="6"/>
  <c r="AA10" i="6"/>
  <c r="X10" i="6"/>
  <c r="T10" i="6"/>
  <c r="BW10" i="6" s="1"/>
  <c r="N10" i="6"/>
  <c r="K10" i="6"/>
  <c r="BT14" i="6"/>
  <c r="BU14" i="6" s="1"/>
  <c r="BQ14" i="6"/>
  <c r="BR14" i="6" s="1"/>
  <c r="BN14" i="6"/>
  <c r="BO14" i="6" s="1"/>
  <c r="AW14" i="6"/>
  <c r="AX14" i="6" s="1"/>
  <c r="AU14" i="6"/>
  <c r="AN14" i="6"/>
  <c r="AK14" i="6"/>
  <c r="AH14" i="6"/>
  <c r="AD14" i="6"/>
  <c r="Z14" i="6"/>
  <c r="AA14" i="6" s="1"/>
  <c r="W14" i="6"/>
  <c r="X14" i="6" s="1"/>
  <c r="T14" i="6"/>
  <c r="M14" i="6"/>
  <c r="N14" i="6" s="1"/>
  <c r="J14" i="6"/>
  <c r="K14" i="6" s="1"/>
  <c r="AW13" i="6"/>
  <c r="AX13" i="6" s="1"/>
  <c r="AT13" i="6"/>
  <c r="AU13" i="6" s="1"/>
  <c r="AN13" i="6"/>
  <c r="AK13" i="6"/>
  <c r="AH13" i="6"/>
  <c r="AD13" i="6"/>
  <c r="AA13" i="6"/>
  <c r="W13" i="6"/>
  <c r="X13" i="6" s="1"/>
  <c r="T13" i="6"/>
  <c r="BW13" i="6" s="1"/>
  <c r="M13" i="6"/>
  <c r="N13" i="6" s="1"/>
  <c r="J13" i="6"/>
  <c r="K13" i="6" s="1"/>
  <c r="BT17" i="6"/>
  <c r="BU17" i="6" s="1"/>
  <c r="BQ17" i="6"/>
  <c r="BR17" i="6" s="1"/>
  <c r="BN17" i="6"/>
  <c r="BO17" i="6" s="1"/>
  <c r="AW17" i="6"/>
  <c r="AX17" i="6" s="1"/>
  <c r="AT17" i="6"/>
  <c r="AU17" i="6" s="1"/>
  <c r="AN17" i="6"/>
  <c r="AJ17" i="6"/>
  <c r="AK17" i="6" s="1"/>
  <c r="AG17" i="6"/>
  <c r="AH17" i="6" s="1"/>
  <c r="AD17" i="6"/>
  <c r="Z17" i="6"/>
  <c r="AA17" i="6" s="1"/>
  <c r="W17" i="6"/>
  <c r="X17" i="6" s="1"/>
  <c r="T17" i="6"/>
  <c r="M17" i="6"/>
  <c r="N17" i="6" s="1"/>
  <c r="J17" i="6"/>
  <c r="K17" i="6" s="1"/>
  <c r="BU16" i="6"/>
  <c r="BQ16" i="6"/>
  <c r="BR16" i="6" s="1"/>
  <c r="BN16" i="6"/>
  <c r="BO16" i="6" s="1"/>
  <c r="AW16" i="6"/>
  <c r="AX16" i="6" s="1"/>
  <c r="AT16" i="6"/>
  <c r="AU16" i="6" s="1"/>
  <c r="AN16" i="6"/>
  <c r="AJ16" i="6"/>
  <c r="AK16" i="6" s="1"/>
  <c r="AG16" i="6"/>
  <c r="AH16" i="6" s="1"/>
  <c r="AD16" i="6"/>
  <c r="Z16" i="6"/>
  <c r="AA16" i="6" s="1"/>
  <c r="W16" i="6"/>
  <c r="X16" i="6" s="1"/>
  <c r="T16" i="6"/>
  <c r="M16" i="6"/>
  <c r="N16" i="6" s="1"/>
  <c r="J16" i="6"/>
  <c r="K16" i="6" s="1"/>
  <c r="AW11" i="6"/>
  <c r="AX11" i="6" s="1"/>
  <c r="AT11" i="6"/>
  <c r="AU11" i="6" s="1"/>
  <c r="AN11" i="6"/>
  <c r="AJ11" i="6"/>
  <c r="AK11" i="6" s="1"/>
  <c r="AG11" i="6"/>
  <c r="AH11" i="6" s="1"/>
  <c r="AD11" i="6"/>
  <c r="AA11" i="6"/>
  <c r="W11" i="6"/>
  <c r="X11" i="6" s="1"/>
  <c r="T11" i="6"/>
  <c r="BW11" i="6" s="1"/>
  <c r="M11" i="6"/>
  <c r="N11" i="6" s="1"/>
  <c r="J11" i="6"/>
  <c r="K11" i="6" s="1"/>
  <c r="BT52" i="6"/>
  <c r="BU52" i="6" s="1"/>
  <c r="BQ52" i="6"/>
  <c r="BR52" i="6" s="1"/>
  <c r="BN52" i="6"/>
  <c r="BO52" i="6" s="1"/>
  <c r="BT51" i="6"/>
  <c r="BU51" i="6" s="1"/>
  <c r="BQ51" i="6"/>
  <c r="BR51" i="6" s="1"/>
  <c r="BN51" i="6"/>
  <c r="BO51" i="6" s="1"/>
  <c r="BT47" i="6"/>
  <c r="BU47" i="6" s="1"/>
  <c r="BQ47" i="6"/>
  <c r="BR47" i="6" s="1"/>
  <c r="BN47" i="6"/>
  <c r="BO47" i="6" s="1"/>
  <c r="BU46" i="6"/>
  <c r="BR46" i="6"/>
  <c r="BO46" i="6"/>
  <c r="BT39" i="6"/>
  <c r="BU39" i="6" s="1"/>
  <c r="BQ39" i="6"/>
  <c r="BR39" i="6" s="1"/>
  <c r="BN39" i="6"/>
  <c r="BO39" i="6" s="1"/>
  <c r="BU35" i="6"/>
  <c r="BQ35" i="6"/>
  <c r="BR35" i="6" s="1"/>
  <c r="BN35" i="6"/>
  <c r="BO35" i="6" s="1"/>
  <c r="BU31" i="6"/>
  <c r="BR31" i="6"/>
  <c r="BU21" i="6"/>
  <c r="BR21" i="6"/>
  <c r="BO21" i="6"/>
  <c r="BU27" i="6"/>
  <c r="BQ27" i="6"/>
  <c r="BR27" i="6" s="1"/>
  <c r="BO27" i="6"/>
  <c r="BQ28" i="6"/>
  <c r="BR28" i="6" s="1"/>
  <c r="BN28" i="6"/>
  <c r="BO28" i="6" s="1"/>
  <c r="BU24" i="6"/>
  <c r="BR24" i="6"/>
  <c r="BO24" i="6"/>
  <c r="BT18" i="6"/>
  <c r="BU18" i="6" s="1"/>
  <c r="BQ18" i="6"/>
  <c r="BR18" i="6" s="1"/>
  <c r="BN18" i="6"/>
  <c r="BO18" i="6" s="1"/>
  <c r="BZ7" i="5"/>
  <c r="CA7" i="5" s="1"/>
  <c r="CC7" i="5" s="1"/>
  <c r="BW7" i="5"/>
  <c r="BX7" i="5" s="1"/>
  <c r="BT7" i="5"/>
  <c r="BU7" i="5" s="1"/>
  <c r="BF7" i="5"/>
  <c r="BG7" i="5" s="1"/>
  <c r="BD7" i="5"/>
  <c r="AZ7" i="5"/>
  <c r="BA7" i="5" s="1"/>
  <c r="AS7" i="5"/>
  <c r="AT7" i="5" s="1"/>
  <c r="AP7" i="5"/>
  <c r="AQ7" i="5" s="1"/>
  <c r="AJ7" i="5"/>
  <c r="AK7" i="5" s="1"/>
  <c r="AF7" i="5"/>
  <c r="AG7" i="5" s="1"/>
  <c r="Z7" i="5"/>
  <c r="AA7" i="5" s="1"/>
  <c r="W7" i="5"/>
  <c r="X7" i="5" s="1"/>
  <c r="T7" i="5"/>
  <c r="M7" i="5"/>
  <c r="N7" i="5" s="1"/>
  <c r="J7" i="5"/>
  <c r="K7" i="5" s="1"/>
  <c r="BF5" i="5"/>
  <c r="BG5" i="5" s="1"/>
  <c r="AZ5" i="5"/>
  <c r="BA5" i="5" s="1"/>
  <c r="AS5" i="5"/>
  <c r="AT5" i="5" s="1"/>
  <c r="AP5" i="5"/>
  <c r="AQ5" i="5" s="1"/>
  <c r="AJ5" i="5"/>
  <c r="AK5" i="5" s="1"/>
  <c r="AF5" i="5"/>
  <c r="AG5" i="5" s="1"/>
  <c r="Z5" i="5"/>
  <c r="AA5" i="5" s="1"/>
  <c r="W5" i="5"/>
  <c r="X5" i="5" s="1"/>
  <c r="T5" i="5"/>
  <c r="M5" i="5"/>
  <c r="N5" i="5" s="1"/>
  <c r="J5" i="5"/>
  <c r="K5" i="5" s="1"/>
  <c r="BZ16" i="5"/>
  <c r="CA16" i="5" s="1"/>
  <c r="CC16" i="5" s="1"/>
  <c r="BX16" i="5"/>
  <c r="BT16" i="5"/>
  <c r="BU16" i="5" s="1"/>
  <c r="BF16" i="5"/>
  <c r="BG16" i="5" s="1"/>
  <c r="BC16" i="5"/>
  <c r="BD16" i="5" s="1"/>
  <c r="AZ16" i="5"/>
  <c r="BA16" i="5" s="1"/>
  <c r="AS16" i="5"/>
  <c r="AT16" i="5" s="1"/>
  <c r="AP16" i="5"/>
  <c r="AQ16" i="5" s="1"/>
  <c r="AJ16" i="5"/>
  <c r="AK16" i="5" s="1"/>
  <c r="J16" i="5"/>
  <c r="K16" i="5" s="1"/>
  <c r="U16" i="5" s="1"/>
  <c r="CA34" i="5"/>
  <c r="CC34" i="5" s="1"/>
  <c r="BW34" i="5"/>
  <c r="BX34" i="5" s="1"/>
  <c r="BT34" i="5"/>
  <c r="BU34" i="5" s="1"/>
  <c r="BF34" i="5"/>
  <c r="BG34" i="5" s="1"/>
  <c r="BC34" i="5"/>
  <c r="BD34" i="5" s="1"/>
  <c r="AZ34" i="5"/>
  <c r="BA34" i="5" s="1"/>
  <c r="AF34" i="5"/>
  <c r="AG34" i="5" s="1"/>
  <c r="Z34" i="5"/>
  <c r="AA34" i="5" s="1"/>
  <c r="W34" i="5"/>
  <c r="X34" i="5" s="1"/>
  <c r="S34" i="5"/>
  <c r="T34" i="5" s="1"/>
  <c r="M34" i="5"/>
  <c r="N34" i="5" s="1"/>
  <c r="J34" i="5"/>
  <c r="K34" i="5" s="1"/>
  <c r="BZ31" i="5"/>
  <c r="CA31" i="5" s="1"/>
  <c r="CC31" i="5" s="1"/>
  <c r="BW31" i="5"/>
  <c r="BX31" i="5" s="1"/>
  <c r="BT31" i="5"/>
  <c r="BU31" i="5" s="1"/>
  <c r="BF31" i="5"/>
  <c r="BG31" i="5" s="1"/>
  <c r="BC31" i="5"/>
  <c r="BD31" i="5" s="1"/>
  <c r="AZ31" i="5"/>
  <c r="BA31" i="5" s="1"/>
  <c r="AF31" i="5"/>
  <c r="AG31" i="5" s="1"/>
  <c r="Z31" i="5"/>
  <c r="AA31" i="5" s="1"/>
  <c r="W31" i="5"/>
  <c r="X31" i="5" s="1"/>
  <c r="S31" i="5"/>
  <c r="T31" i="5" s="1"/>
  <c r="M31" i="5"/>
  <c r="N31" i="5" s="1"/>
  <c r="J31" i="5"/>
  <c r="K31" i="5" s="1"/>
  <c r="BF25" i="5"/>
  <c r="BC25" i="5"/>
  <c r="BD25" i="5" s="1"/>
  <c r="AZ25" i="5"/>
  <c r="BA25" i="5" s="1"/>
  <c r="AF25" i="5"/>
  <c r="AG25" i="5" s="1"/>
  <c r="Z25" i="5"/>
  <c r="AA25" i="5" s="1"/>
  <c r="W25" i="5"/>
  <c r="X25" i="5" s="1"/>
  <c r="S25" i="5"/>
  <c r="T25" i="5" s="1"/>
  <c r="M25" i="5"/>
  <c r="N25" i="5" s="1"/>
  <c r="J25" i="5"/>
  <c r="K25" i="5" s="1"/>
  <c r="BZ33" i="5"/>
  <c r="CA33" i="5" s="1"/>
  <c r="CC33" i="5" s="1"/>
  <c r="BW33" i="5"/>
  <c r="BX33" i="5" s="1"/>
  <c r="BT33" i="5"/>
  <c r="BU33" i="5" s="1"/>
  <c r="BF33" i="5"/>
  <c r="BG33" i="5" s="1"/>
  <c r="BC33" i="5"/>
  <c r="BD33" i="5" s="1"/>
  <c r="AZ33" i="5"/>
  <c r="BA33" i="5" s="1"/>
  <c r="AS33" i="5"/>
  <c r="AT33" i="5" s="1"/>
  <c r="AP33" i="5"/>
  <c r="AQ33" i="5" s="1"/>
  <c r="AJ33" i="5"/>
  <c r="AK33" i="5" s="1"/>
  <c r="AF33" i="5"/>
  <c r="AG33" i="5" s="1"/>
  <c r="Z33" i="5"/>
  <c r="AA33" i="5" s="1"/>
  <c r="W33" i="5"/>
  <c r="X33" i="5" s="1"/>
  <c r="S33" i="5"/>
  <c r="T33" i="5" s="1"/>
  <c r="M33" i="5"/>
  <c r="N33" i="5" s="1"/>
  <c r="J33" i="5"/>
  <c r="K33" i="5" s="1"/>
  <c r="BZ38" i="5"/>
  <c r="CA38" i="5" s="1"/>
  <c r="BW38" i="5"/>
  <c r="BX38" i="5" s="1"/>
  <c r="BT38" i="5"/>
  <c r="BU38" i="5" s="1"/>
  <c r="BF38" i="5"/>
  <c r="BG38" i="5" s="1"/>
  <c r="BC38" i="5"/>
  <c r="BD38" i="5" s="1"/>
  <c r="AZ38" i="5"/>
  <c r="BA38" i="5" s="1"/>
  <c r="AS38" i="5"/>
  <c r="AT38" i="5" s="1"/>
  <c r="AP38" i="5"/>
  <c r="AQ38" i="5" s="1"/>
  <c r="AJ38" i="5"/>
  <c r="AK38" i="5" s="1"/>
  <c r="AF38" i="5"/>
  <c r="AG38" i="5" s="1"/>
  <c r="Z38" i="5"/>
  <c r="AA38" i="5" s="1"/>
  <c r="W38" i="5"/>
  <c r="X38" i="5" s="1"/>
  <c r="S38" i="5"/>
  <c r="T38" i="5" s="1"/>
  <c r="M38" i="5"/>
  <c r="N38" i="5" s="1"/>
  <c r="J38" i="5"/>
  <c r="K38" i="5" s="1"/>
  <c r="BZ40" i="5"/>
  <c r="CA40" i="5" s="1"/>
  <c r="BW40" i="5"/>
  <c r="BX40" i="5" s="1"/>
  <c r="BT40" i="5"/>
  <c r="BU40" i="5" s="1"/>
  <c r="BF40" i="5"/>
  <c r="BG40" i="5" s="1"/>
  <c r="BC40" i="5"/>
  <c r="BD40" i="5" s="1"/>
  <c r="AZ40" i="5"/>
  <c r="BA40" i="5" s="1"/>
  <c r="AS40" i="5"/>
  <c r="AT40" i="5" s="1"/>
  <c r="AP40" i="5"/>
  <c r="AQ40" i="5" s="1"/>
  <c r="AJ40" i="5"/>
  <c r="AK40" i="5" s="1"/>
  <c r="AF40" i="5"/>
  <c r="AG40" i="5" s="1"/>
  <c r="Z40" i="5"/>
  <c r="AA40" i="5" s="1"/>
  <c r="W40" i="5"/>
  <c r="X40" i="5" s="1"/>
  <c r="S40" i="5"/>
  <c r="T40" i="5" s="1"/>
  <c r="M40" i="5"/>
  <c r="N40" i="5" s="1"/>
  <c r="K40" i="5"/>
  <c r="BF14" i="5"/>
  <c r="BG14" i="5" s="1"/>
  <c r="BC14" i="5"/>
  <c r="BD14" i="5" s="1"/>
  <c r="AZ14" i="5"/>
  <c r="BA14" i="5" s="1"/>
  <c r="AS14" i="5"/>
  <c r="AT14" i="5" s="1"/>
  <c r="AP14" i="5"/>
  <c r="AQ14" i="5" s="1"/>
  <c r="AJ14" i="5"/>
  <c r="AK14" i="5" s="1"/>
  <c r="S14" i="5"/>
  <c r="T14" i="5" s="1"/>
  <c r="M14" i="5"/>
  <c r="N14" i="5" s="1"/>
  <c r="J14" i="5"/>
  <c r="K14" i="5" s="1"/>
  <c r="BF6" i="5"/>
  <c r="BG6" i="5" s="1"/>
  <c r="BD6" i="5"/>
  <c r="AZ6" i="5"/>
  <c r="BA6" i="5" s="1"/>
  <c r="AS6" i="5"/>
  <c r="AT6" i="5" s="1"/>
  <c r="AP6" i="5"/>
  <c r="AQ6" i="5" s="1"/>
  <c r="AJ6" i="5"/>
  <c r="AK6" i="5" s="1"/>
  <c r="AF6" i="5"/>
  <c r="AG6" i="5" s="1"/>
  <c r="Z6" i="5"/>
  <c r="AA6" i="5" s="1"/>
  <c r="W6" i="5"/>
  <c r="X6" i="5" s="1"/>
  <c r="T6" i="5"/>
  <c r="M6" i="5"/>
  <c r="N6" i="5" s="1"/>
  <c r="J6" i="5"/>
  <c r="K6" i="5" s="1"/>
  <c r="CA4" i="5"/>
  <c r="CC4" i="5" s="1"/>
  <c r="BW4" i="5"/>
  <c r="BX4" i="5" s="1"/>
  <c r="BT4" i="5"/>
  <c r="BU4" i="5" s="1"/>
  <c r="BF4" i="5"/>
  <c r="BG4" i="5" s="1"/>
  <c r="BD4" i="5"/>
  <c r="AZ4" i="5"/>
  <c r="BA4" i="5" s="1"/>
  <c r="AS4" i="5"/>
  <c r="AT4" i="5" s="1"/>
  <c r="AP4" i="5"/>
  <c r="AQ4" i="5" s="1"/>
  <c r="AJ4" i="5"/>
  <c r="AK4" i="5" s="1"/>
  <c r="AF4" i="5"/>
  <c r="AG4" i="5" s="1"/>
  <c r="Z4" i="5"/>
  <c r="AA4" i="5" s="1"/>
  <c r="W4" i="5"/>
  <c r="X4" i="5" s="1"/>
  <c r="T4" i="5"/>
  <c r="N4" i="5"/>
  <c r="K4" i="5"/>
  <c r="BZ39" i="5"/>
  <c r="CA39" i="5" s="1"/>
  <c r="BW39" i="5"/>
  <c r="BX39" i="5" s="1"/>
  <c r="BT39" i="5"/>
  <c r="BU39" i="5" s="1"/>
  <c r="BZ41" i="5"/>
  <c r="CA41" i="5" s="1"/>
  <c r="BW41" i="5"/>
  <c r="BX41" i="5" s="1"/>
  <c r="BT41" i="5"/>
  <c r="BU41" i="5" s="1"/>
  <c r="BZ29" i="5"/>
  <c r="BW29" i="5"/>
  <c r="BX29" i="5" s="1"/>
  <c r="BT29" i="5"/>
  <c r="BU29" i="5" s="1"/>
  <c r="BZ35" i="5"/>
  <c r="CA35" i="5" s="1"/>
  <c r="CC35" i="5" s="1"/>
  <c r="BW35" i="5"/>
  <c r="BX35" i="5" s="1"/>
  <c r="BT35" i="5"/>
  <c r="BU35" i="5" s="1"/>
  <c r="BT28" i="5"/>
  <c r="BU28" i="5" s="1"/>
  <c r="CB28" i="5" s="1"/>
  <c r="E28" i="5" s="1"/>
  <c r="CA30" i="5"/>
  <c r="CC30" i="5" s="1"/>
  <c r="BW30" i="5"/>
  <c r="BX30" i="5" s="1"/>
  <c r="BT30" i="5"/>
  <c r="BU30" i="5" s="1"/>
  <c r="BW32" i="5"/>
  <c r="BX32" i="5" s="1"/>
  <c r="BU32" i="5"/>
  <c r="BZ17" i="5"/>
  <c r="CA17" i="5" s="1"/>
  <c r="CC17" i="5" s="1"/>
  <c r="BX17" i="5"/>
  <c r="BZ15" i="5"/>
  <c r="CA15" i="5" s="1"/>
  <c r="CC15" i="5" s="1"/>
  <c r="BX15" i="5"/>
  <c r="BT15" i="5"/>
  <c r="BU15" i="5" s="1"/>
  <c r="BZ18" i="5"/>
  <c r="CA18" i="5" s="1"/>
  <c r="CC18" i="5" s="1"/>
  <c r="BX18" i="5"/>
  <c r="BZ19" i="5"/>
  <c r="CA19" i="5" s="1"/>
  <c r="CC19" i="5" s="1"/>
  <c r="BX19" i="5"/>
  <c r="CA10" i="5"/>
  <c r="CC10" i="5" s="1"/>
  <c r="BW10" i="5"/>
  <c r="BX10" i="5" s="1"/>
  <c r="BT10" i="5"/>
  <c r="BU10" i="5" s="1"/>
  <c r="BM32" i="1"/>
  <c r="BN32" i="1" s="1"/>
  <c r="BJ32" i="1"/>
  <c r="BK32" i="1" s="1"/>
  <c r="BG32" i="1"/>
  <c r="BH32" i="1" s="1"/>
  <c r="BM31" i="1"/>
  <c r="BN31" i="1" s="1"/>
  <c r="BJ31" i="1"/>
  <c r="BK31" i="1" s="1"/>
  <c r="BG31" i="1"/>
  <c r="BH31" i="1" s="1"/>
  <c r="BM30" i="1"/>
  <c r="BN30" i="1" s="1"/>
  <c r="BJ30" i="1"/>
  <c r="BK30" i="1" s="1"/>
  <c r="BG30" i="1"/>
  <c r="BH30" i="1" s="1"/>
  <c r="BM29" i="1"/>
  <c r="BN29" i="1" s="1"/>
  <c r="BJ29" i="1"/>
  <c r="BK29" i="1" s="1"/>
  <c r="BG29" i="1"/>
  <c r="BH29" i="1" s="1"/>
  <c r="BN26" i="1"/>
  <c r="BK26" i="1"/>
  <c r="BH26" i="1"/>
  <c r="BN25" i="1"/>
  <c r="BK25" i="1"/>
  <c r="BH25" i="1"/>
  <c r="BN22" i="1"/>
  <c r="BK22" i="1"/>
  <c r="BH22" i="1"/>
  <c r="BN24" i="1"/>
  <c r="BK24" i="1"/>
  <c r="BH24" i="1"/>
  <c r="BN21" i="1"/>
  <c r="BK21" i="1"/>
  <c r="BH21" i="1"/>
  <c r="BN20" i="1"/>
  <c r="BK20" i="1"/>
  <c r="BH20" i="1"/>
  <c r="BN15" i="1"/>
  <c r="BK15" i="1"/>
  <c r="BH15" i="1"/>
  <c r="BN17" i="1"/>
  <c r="BK17" i="1"/>
  <c r="BH17" i="1"/>
  <c r="BN16" i="1"/>
  <c r="BK16" i="1"/>
  <c r="BH16" i="1"/>
  <c r="BN12" i="1"/>
  <c r="BK12" i="1"/>
  <c r="BH12" i="1"/>
  <c r="BN14" i="1"/>
  <c r="BK14" i="1"/>
  <c r="BG14" i="1"/>
  <c r="BH14" i="1" s="1"/>
  <c r="BN13" i="1"/>
  <c r="BJ13" i="1"/>
  <c r="BK13" i="1" s="1"/>
  <c r="BG13" i="1"/>
  <c r="BH13" i="1" s="1"/>
  <c r="BN9" i="1"/>
  <c r="BJ9" i="1"/>
  <c r="BK9" i="1" s="1"/>
  <c r="BG9" i="1"/>
  <c r="BH9" i="1" s="1"/>
  <c r="BN7" i="1"/>
  <c r="BJ7" i="1"/>
  <c r="BK7" i="1" s="1"/>
  <c r="BG7" i="1"/>
  <c r="BH7" i="1" s="1"/>
  <c r="BM5" i="1"/>
  <c r="BN5" i="1" s="1"/>
  <c r="BJ5" i="1"/>
  <c r="BK5" i="1" s="1"/>
  <c r="BG5" i="1"/>
  <c r="BH5" i="1" s="1"/>
  <c r="BN8" i="1"/>
  <c r="BJ8" i="1"/>
  <c r="BK8" i="1" s="1"/>
  <c r="BG8" i="1"/>
  <c r="BH8" i="1" s="1"/>
  <c r="BN6" i="1"/>
  <c r="BJ6" i="1"/>
  <c r="BK6" i="1" s="1"/>
  <c r="BG6" i="1"/>
  <c r="BH6" i="1" s="1"/>
  <c r="BN4" i="1"/>
  <c r="BK4" i="1"/>
  <c r="BH4" i="1"/>
  <c r="AS5" i="1"/>
  <c r="AT5" i="1" s="1"/>
  <c r="AP5" i="1"/>
  <c r="AQ5" i="1" s="1"/>
  <c r="AM5" i="1"/>
  <c r="AN5" i="1" s="1"/>
  <c r="AI5" i="1"/>
  <c r="AJ5" i="1" s="1"/>
  <c r="AF5" i="1"/>
  <c r="AG5" i="1" s="1"/>
  <c r="AD5" i="1"/>
  <c r="Z5" i="1"/>
  <c r="W5" i="1"/>
  <c r="S5" i="1"/>
  <c r="T5" i="1" s="1"/>
  <c r="O5" i="1"/>
  <c r="P5" i="1" s="1"/>
  <c r="L5" i="1"/>
  <c r="M5" i="1" s="1"/>
  <c r="J5" i="1"/>
  <c r="AS8" i="1"/>
  <c r="AT8" i="1" s="1"/>
  <c r="AP8" i="1"/>
  <c r="AQ8" i="1" s="1"/>
  <c r="AM8" i="1"/>
  <c r="AN8" i="1" s="1"/>
  <c r="AI8" i="1"/>
  <c r="AJ8" i="1" s="1"/>
  <c r="AF8" i="1"/>
  <c r="AG8" i="1" s="1"/>
  <c r="AC8" i="1"/>
  <c r="AD8" i="1" s="1"/>
  <c r="Z8" i="1"/>
  <c r="W8" i="1"/>
  <c r="S8" i="1"/>
  <c r="T8" i="1" s="1"/>
  <c r="O8" i="1"/>
  <c r="P8" i="1" s="1"/>
  <c r="L8" i="1"/>
  <c r="M8" i="1" s="1"/>
  <c r="J8" i="1"/>
  <c r="AS6" i="1"/>
  <c r="AT6" i="1" s="1"/>
  <c r="AP6" i="1"/>
  <c r="AQ6" i="1" s="1"/>
  <c r="AM6" i="1"/>
  <c r="AN6" i="1" s="1"/>
  <c r="AI6" i="1"/>
  <c r="AJ6" i="1" s="1"/>
  <c r="AF6" i="1"/>
  <c r="AG6" i="1" s="1"/>
  <c r="AC6" i="1"/>
  <c r="AD6" i="1" s="1"/>
  <c r="Z6" i="1"/>
  <c r="W6" i="1"/>
  <c r="S6" i="1"/>
  <c r="T6" i="1" s="1"/>
  <c r="O6" i="1"/>
  <c r="P6" i="1" s="1"/>
  <c r="L6" i="1"/>
  <c r="M6" i="1" s="1"/>
  <c r="J6" i="1"/>
  <c r="AS24" i="1"/>
  <c r="AT24" i="1" s="1"/>
  <c r="AQ24" i="1"/>
  <c r="AM24" i="1"/>
  <c r="AN24" i="1" s="1"/>
  <c r="AI24" i="1"/>
  <c r="AJ24" i="1" s="1"/>
  <c r="AF24" i="1"/>
  <c r="AG24" i="1" s="1"/>
  <c r="AC24" i="1"/>
  <c r="AD24" i="1" s="1"/>
  <c r="Z24" i="1"/>
  <c r="V24" i="1"/>
  <c r="W24" i="1" s="1"/>
  <c r="T24" i="1"/>
  <c r="O24" i="1"/>
  <c r="P24" i="1" s="1"/>
  <c r="L24" i="1"/>
  <c r="M24" i="1" s="1"/>
  <c r="I24" i="1"/>
  <c r="J24" i="1" s="1"/>
  <c r="AS32" i="1"/>
  <c r="AT32" i="1" s="1"/>
  <c r="AP32" i="1"/>
  <c r="AQ32" i="1" s="1"/>
  <c r="AM32" i="1"/>
  <c r="AN32" i="1" s="1"/>
  <c r="AI32" i="1"/>
  <c r="AJ32" i="1" s="1"/>
  <c r="AF32" i="1"/>
  <c r="AG32" i="1" s="1"/>
  <c r="AC32" i="1"/>
  <c r="AD32" i="1" s="1"/>
  <c r="Y32" i="1"/>
  <c r="Z32" i="1" s="1"/>
  <c r="W32" i="1"/>
  <c r="S32" i="1"/>
  <c r="T32" i="1" s="1"/>
  <c r="O32" i="1"/>
  <c r="P32" i="1" s="1"/>
  <c r="L32" i="1"/>
  <c r="M32" i="1" s="1"/>
  <c r="I32" i="1"/>
  <c r="J32" i="1" s="1"/>
  <c r="AS25" i="1"/>
  <c r="AT25" i="1" s="1"/>
  <c r="AQ25" i="1"/>
  <c r="AM25" i="1"/>
  <c r="AN25" i="1" s="1"/>
  <c r="AI25" i="1"/>
  <c r="AJ25" i="1" s="1"/>
  <c r="AF25" i="1"/>
  <c r="AG25" i="1" s="1"/>
  <c r="AC25" i="1"/>
  <c r="AD25" i="1" s="1"/>
  <c r="Z25" i="1"/>
  <c r="V25" i="1"/>
  <c r="W25" i="1" s="1"/>
  <c r="T25" i="1"/>
  <c r="O25" i="1"/>
  <c r="P25" i="1" s="1"/>
  <c r="L25" i="1"/>
  <c r="M25" i="1" s="1"/>
  <c r="I25" i="1"/>
  <c r="J25" i="1" s="1"/>
  <c r="BW16" i="6" l="1"/>
  <c r="BW22" i="6"/>
  <c r="BW17" i="6"/>
  <c r="G17" i="6" s="1"/>
  <c r="BW14" i="6"/>
  <c r="BW23" i="6"/>
  <c r="BW15" i="6"/>
  <c r="BV46" i="6"/>
  <c r="AU16" i="5"/>
  <c r="AU4" i="5"/>
  <c r="AH25" i="5"/>
  <c r="BH38" i="5"/>
  <c r="AU14" i="5"/>
  <c r="BH4" i="5"/>
  <c r="CA32" i="5"/>
  <c r="CC32" i="5" s="1"/>
  <c r="CB19" i="5"/>
  <c r="CB18" i="5"/>
  <c r="CB17" i="5"/>
  <c r="AO32" i="6"/>
  <c r="AO40" i="6"/>
  <c r="AO38" i="6"/>
  <c r="AO41" i="6"/>
  <c r="AO43" i="6"/>
  <c r="AO42" i="6"/>
  <c r="AO48" i="6"/>
  <c r="AO49" i="6"/>
  <c r="AO50" i="6"/>
  <c r="AO11" i="6"/>
  <c r="AO16" i="6"/>
  <c r="AO17" i="6"/>
  <c r="AO13" i="6"/>
  <c r="AO14" i="6"/>
  <c r="AO10" i="6"/>
  <c r="AO15" i="6"/>
  <c r="AO22" i="6"/>
  <c r="AO23" i="6"/>
  <c r="AO33" i="6"/>
  <c r="U4" i="5"/>
  <c r="Q24" i="1"/>
  <c r="Q25" i="1"/>
  <c r="E7" i="6"/>
  <c r="F7" i="6" s="1"/>
  <c r="H7" i="6" s="1"/>
  <c r="AE50" i="6"/>
  <c r="BW48" i="6"/>
  <c r="G48" i="6" s="1"/>
  <c r="AE43" i="6"/>
  <c r="BB41" i="6"/>
  <c r="AU8" i="1"/>
  <c r="U43" i="6"/>
  <c r="BH7" i="5"/>
  <c r="CB7" i="5"/>
  <c r="U5" i="5"/>
  <c r="BO26" i="1"/>
  <c r="BO20" i="1"/>
  <c r="E20" i="1" s="1"/>
  <c r="BO30" i="1"/>
  <c r="BO32" i="1"/>
  <c r="BO25" i="1"/>
  <c r="BO31" i="1"/>
  <c r="BO24" i="1"/>
  <c r="E24" i="1" s="1"/>
  <c r="BO29" i="1"/>
  <c r="AU25" i="1"/>
  <c r="AU32" i="1"/>
  <c r="AU24" i="1"/>
  <c r="BO21" i="1"/>
  <c r="E21" i="1" s="1"/>
  <c r="BO22" i="1"/>
  <c r="E22" i="1" s="1"/>
  <c r="BO12" i="1"/>
  <c r="E12" i="1" s="1"/>
  <c r="AH5" i="5"/>
  <c r="U32" i="6"/>
  <c r="U38" i="6"/>
  <c r="U50" i="6"/>
  <c r="BO13" i="1"/>
  <c r="E13" i="1" s="1"/>
  <c r="BO17" i="1"/>
  <c r="U7" i="5"/>
  <c r="AH7" i="5"/>
  <c r="U34" i="6"/>
  <c r="BB32" i="6"/>
  <c r="U42" i="6"/>
  <c r="U49" i="6"/>
  <c r="BO8" i="1"/>
  <c r="BO7" i="1"/>
  <c r="BH5" i="5"/>
  <c r="BB40" i="6"/>
  <c r="AE48" i="6"/>
  <c r="BV48" i="6"/>
  <c r="BV50" i="6"/>
  <c r="BO15" i="1"/>
  <c r="E15" i="1" s="1"/>
  <c r="BO16" i="1"/>
  <c r="BO14" i="1"/>
  <c r="E14" i="1" s="1"/>
  <c r="AU6" i="1"/>
  <c r="AU5" i="1"/>
  <c r="BO4" i="1"/>
  <c r="E4" i="1" s="1"/>
  <c r="BO9" i="1"/>
  <c r="BO6" i="1"/>
  <c r="E6" i="1" s="1"/>
  <c r="BO5" i="1"/>
  <c r="E5" i="1" s="1"/>
  <c r="U48" i="6"/>
  <c r="BB48" i="6"/>
  <c r="BB50" i="6"/>
  <c r="BV43" i="6"/>
  <c r="BB49" i="6"/>
  <c r="BW49" i="6"/>
  <c r="G49" i="6" s="1"/>
  <c r="BV49" i="6"/>
  <c r="BW50" i="6"/>
  <c r="G50" i="6" s="1"/>
  <c r="AE49" i="6"/>
  <c r="AE14" i="6"/>
  <c r="BB33" i="6"/>
  <c r="AE38" i="6"/>
  <c r="BB43" i="6"/>
  <c r="AE42" i="6"/>
  <c r="U33" i="6"/>
  <c r="U40" i="6"/>
  <c r="BW43" i="6"/>
  <c r="G43" i="6" s="1"/>
  <c r="U41" i="6"/>
  <c r="BV38" i="6"/>
  <c r="BV42" i="6"/>
  <c r="BW38" i="6"/>
  <c r="BW42" i="6"/>
  <c r="G42" i="6" s="1"/>
  <c r="BW40" i="6"/>
  <c r="BW41" i="6"/>
  <c r="G41" i="6" s="1"/>
  <c r="AE40" i="6"/>
  <c r="BV40" i="6"/>
  <c r="BB38" i="6"/>
  <c r="AE41" i="6"/>
  <c r="BV41" i="6"/>
  <c r="BB42" i="6"/>
  <c r="BV22" i="6"/>
  <c r="AE22" i="6"/>
  <c r="AE34" i="6"/>
  <c r="BV34" i="6"/>
  <c r="AE32" i="6"/>
  <c r="BV32" i="6"/>
  <c r="BW33" i="6"/>
  <c r="AE33" i="6"/>
  <c r="BV33" i="6"/>
  <c r="BW34" i="6"/>
  <c r="G34" i="6" s="1"/>
  <c r="BW32" i="6"/>
  <c r="U13" i="6"/>
  <c r="AE15" i="6"/>
  <c r="AE23" i="6"/>
  <c r="BV23" i="6"/>
  <c r="U22" i="6"/>
  <c r="BB22" i="6"/>
  <c r="U15" i="6"/>
  <c r="U23" i="6"/>
  <c r="BB23" i="6"/>
  <c r="BB14" i="6"/>
  <c r="BB15" i="6"/>
  <c r="U10" i="6"/>
  <c r="BB13" i="6"/>
  <c r="BV14" i="6"/>
  <c r="BB10" i="6"/>
  <c r="BV15" i="6"/>
  <c r="U14" i="6"/>
  <c r="AE13" i="6"/>
  <c r="AE10" i="6"/>
  <c r="BV21" i="6"/>
  <c r="U17" i="6"/>
  <c r="BV52" i="6"/>
  <c r="BV24" i="6"/>
  <c r="BV27" i="6"/>
  <c r="BV31" i="6"/>
  <c r="BV35" i="6"/>
  <c r="U16" i="6"/>
  <c r="BB16" i="6"/>
  <c r="AE17" i="6"/>
  <c r="BV18" i="6"/>
  <c r="BV39" i="6"/>
  <c r="BV47" i="6"/>
  <c r="BV17" i="6"/>
  <c r="AE11" i="6"/>
  <c r="AE16" i="6"/>
  <c r="BV16" i="6"/>
  <c r="BV51" i="6"/>
  <c r="U11" i="6"/>
  <c r="BB11" i="6"/>
  <c r="BB17" i="6"/>
  <c r="BU28" i="6"/>
  <c r="BV28" i="6" s="1"/>
  <c r="AU5" i="5"/>
  <c r="AU7" i="5"/>
  <c r="AU33" i="5"/>
  <c r="CB31" i="5"/>
  <c r="E31" i="5" s="1"/>
  <c r="BH16" i="5"/>
  <c r="AH31" i="5"/>
  <c r="G16" i="5"/>
  <c r="CB16" i="5"/>
  <c r="E16" i="5" s="1"/>
  <c r="BH40" i="5"/>
  <c r="G34" i="5"/>
  <c r="U31" i="5"/>
  <c r="AU38" i="5"/>
  <c r="AH33" i="5"/>
  <c r="AH34" i="5"/>
  <c r="BH33" i="5"/>
  <c r="BH34" i="5"/>
  <c r="U33" i="5"/>
  <c r="CB33" i="5"/>
  <c r="U25" i="5"/>
  <c r="BH31" i="5"/>
  <c r="U34" i="5"/>
  <c r="CB34" i="5"/>
  <c r="G31" i="5"/>
  <c r="CC38" i="5"/>
  <c r="AH40" i="5"/>
  <c r="AU40" i="5"/>
  <c r="CB38" i="5"/>
  <c r="U40" i="5"/>
  <c r="U38" i="5"/>
  <c r="CB40" i="5"/>
  <c r="CC40" i="5"/>
  <c r="G40" i="5" s="1"/>
  <c r="AH38" i="5"/>
  <c r="AH4" i="5"/>
  <c r="U14" i="5"/>
  <c r="BH14" i="5"/>
  <c r="CA29" i="5"/>
  <c r="CC29" i="5" s="1"/>
  <c r="BH6" i="5"/>
  <c r="AH6" i="5"/>
  <c r="CB39" i="5"/>
  <c r="U6" i="5"/>
  <c r="CB4" i="5"/>
  <c r="E4" i="5" s="1"/>
  <c r="CB15" i="5"/>
  <c r="E15" i="5" s="1"/>
  <c r="AU6" i="5"/>
  <c r="CB30" i="5"/>
  <c r="E30" i="5" s="1"/>
  <c r="CB10" i="5"/>
  <c r="E10" i="5" s="1"/>
  <c r="CB41" i="5"/>
  <c r="CB35" i="5"/>
  <c r="AA6" i="1"/>
  <c r="AA8" i="1"/>
  <c r="AA5" i="1"/>
  <c r="AK6" i="1"/>
  <c r="AK8" i="1"/>
  <c r="Q6" i="1"/>
  <c r="Q8" i="1"/>
  <c r="Q5" i="1"/>
  <c r="AK24" i="1"/>
  <c r="AA24" i="1"/>
  <c r="Q32" i="1"/>
  <c r="AA32" i="1"/>
  <c r="AK32" i="1"/>
  <c r="AA25" i="1"/>
  <c r="AK25" i="1"/>
  <c r="E11" i="6" l="1"/>
  <c r="CB32" i="5"/>
  <c r="CB29" i="5"/>
  <c r="E29" i="5" s="1"/>
  <c r="E22" i="6"/>
  <c r="E13" i="6"/>
  <c r="E15" i="6"/>
  <c r="E14" i="6"/>
  <c r="E7" i="5"/>
  <c r="F4" i="6"/>
  <c r="E43" i="6"/>
  <c r="F43" i="6" s="1"/>
  <c r="H43" i="6" s="1"/>
  <c r="E50" i="6"/>
  <c r="F50" i="6" s="1"/>
  <c r="E32" i="6"/>
  <c r="E25" i="1"/>
  <c r="E32" i="1"/>
  <c r="F32" i="1" s="1"/>
  <c r="E38" i="6"/>
  <c r="E49" i="6"/>
  <c r="F49" i="6" s="1"/>
  <c r="E8" i="1"/>
  <c r="E41" i="6"/>
  <c r="E42" i="6"/>
  <c r="F42" i="6" s="1"/>
  <c r="H42" i="6" s="1"/>
  <c r="E40" i="6"/>
  <c r="E48" i="6"/>
  <c r="F48" i="6" s="1"/>
  <c r="E33" i="6"/>
  <c r="E34" i="6"/>
  <c r="E10" i="6"/>
  <c r="E23" i="6"/>
  <c r="E17" i="6"/>
  <c r="F17" i="6" s="1"/>
  <c r="H17" i="6" s="1"/>
  <c r="E16" i="6"/>
  <c r="E6" i="5"/>
  <c r="E34" i="5"/>
  <c r="E33" i="5"/>
  <c r="E40" i="5"/>
  <c r="E38" i="5"/>
  <c r="AW46" i="6" l="1"/>
  <c r="AX46" i="6" s="1"/>
  <c r="T12" i="6"/>
  <c r="AN21" i="6"/>
  <c r="AN27" i="6"/>
  <c r="AN28" i="6"/>
  <c r="AD35" i="6"/>
  <c r="AD21" i="6"/>
  <c r="AD27" i="6"/>
  <c r="AD18" i="6"/>
  <c r="AD12" i="6"/>
  <c r="T18" i="6"/>
  <c r="M18" i="6"/>
  <c r="N18" i="6" s="1"/>
  <c r="M12" i="6"/>
  <c r="N12" i="6" s="1"/>
  <c r="J12" i="6"/>
  <c r="K12" i="6" s="1"/>
  <c r="J18" i="6"/>
  <c r="K18" i="6" s="1"/>
  <c r="AW18" i="6"/>
  <c r="AX18" i="6" s="1"/>
  <c r="AT18" i="6"/>
  <c r="AU18" i="6" s="1"/>
  <c r="AW52" i="6"/>
  <c r="AX52" i="6" s="1"/>
  <c r="AW51" i="6"/>
  <c r="AX51" i="6" s="1"/>
  <c r="AW47" i="6"/>
  <c r="AX47" i="6" s="1"/>
  <c r="AT52" i="6"/>
  <c r="AU52" i="6" s="1"/>
  <c r="AT51" i="6"/>
  <c r="AU51" i="6" s="1"/>
  <c r="AT47" i="6"/>
  <c r="AU47" i="6" s="1"/>
  <c r="AT46" i="6"/>
  <c r="AU46" i="6" s="1"/>
  <c r="AM52" i="6"/>
  <c r="AN52" i="6" s="1"/>
  <c r="AM51" i="6"/>
  <c r="AN51" i="6" s="1"/>
  <c r="AM47" i="6"/>
  <c r="AN47" i="6" s="1"/>
  <c r="AM46" i="6"/>
  <c r="AN46" i="6" s="1"/>
  <c r="AJ52" i="6"/>
  <c r="AK52" i="6" s="1"/>
  <c r="AJ51" i="6"/>
  <c r="AK51" i="6" s="1"/>
  <c r="AJ47" i="6"/>
  <c r="AK47" i="6" s="1"/>
  <c r="AJ46" i="6"/>
  <c r="AK46" i="6" s="1"/>
  <c r="AG52" i="6"/>
  <c r="AH52" i="6" s="1"/>
  <c r="AG51" i="6"/>
  <c r="AH51" i="6" s="1"/>
  <c r="AG47" i="6"/>
  <c r="AH47" i="6" s="1"/>
  <c r="AG46" i="6"/>
  <c r="AH46" i="6" s="1"/>
  <c r="AD52" i="6"/>
  <c r="AD51" i="6"/>
  <c r="AD47" i="6"/>
  <c r="AD46" i="6"/>
  <c r="Z52" i="6"/>
  <c r="AA52" i="6" s="1"/>
  <c r="Z51" i="6"/>
  <c r="AA51" i="6" s="1"/>
  <c r="Z47" i="6"/>
  <c r="AA47" i="6" s="1"/>
  <c r="Z46" i="6"/>
  <c r="AA46" i="6" s="1"/>
  <c r="W52" i="6"/>
  <c r="X52" i="6" s="1"/>
  <c r="W51" i="6"/>
  <c r="X51" i="6" s="1"/>
  <c r="W47" i="6"/>
  <c r="X47" i="6" s="1"/>
  <c r="W46" i="6"/>
  <c r="X46" i="6" s="1"/>
  <c r="S52" i="6"/>
  <c r="T52" i="6" s="1"/>
  <c r="S51" i="6"/>
  <c r="T51" i="6" s="1"/>
  <c r="S47" i="6"/>
  <c r="T47" i="6" s="1"/>
  <c r="S46" i="6"/>
  <c r="T46" i="6" s="1"/>
  <c r="M52" i="6"/>
  <c r="N52" i="6" s="1"/>
  <c r="M51" i="6"/>
  <c r="N51" i="6" s="1"/>
  <c r="M47" i="6"/>
  <c r="N47" i="6" s="1"/>
  <c r="M46" i="6"/>
  <c r="N46" i="6" s="1"/>
  <c r="J47" i="6"/>
  <c r="K47" i="6" s="1"/>
  <c r="J51" i="6"/>
  <c r="K51" i="6" s="1"/>
  <c r="J52" i="6"/>
  <c r="K52" i="6" s="1"/>
  <c r="J46" i="6"/>
  <c r="K46" i="6" s="1"/>
  <c r="AW39" i="6"/>
  <c r="AX39" i="6" s="1"/>
  <c r="AT39" i="6"/>
  <c r="AU39" i="6" s="1"/>
  <c r="AM39" i="6"/>
  <c r="AN39" i="6" s="1"/>
  <c r="AJ39" i="6"/>
  <c r="AK39" i="6" s="1"/>
  <c r="AG39" i="6"/>
  <c r="AH39" i="6" s="1"/>
  <c r="AD39" i="6"/>
  <c r="Z39" i="6"/>
  <c r="AA39" i="6" s="1"/>
  <c r="W39" i="6"/>
  <c r="X39" i="6" s="1"/>
  <c r="S39" i="6"/>
  <c r="T39" i="6" s="1"/>
  <c r="M39" i="6"/>
  <c r="N39" i="6" s="1"/>
  <c r="K39" i="6"/>
  <c r="AX31" i="6"/>
  <c r="AU31" i="6"/>
  <c r="AK31" i="6"/>
  <c r="AH31" i="6"/>
  <c r="Z35" i="6"/>
  <c r="AA35" i="6" s="1"/>
  <c r="AA31" i="6"/>
  <c r="W35" i="6"/>
  <c r="X35" i="6" s="1"/>
  <c r="X31" i="6"/>
  <c r="T35" i="6"/>
  <c r="M35" i="6"/>
  <c r="N35" i="6" s="1"/>
  <c r="N31" i="6"/>
  <c r="J35" i="6"/>
  <c r="K35" i="6" s="1"/>
  <c r="K31" i="6"/>
  <c r="AG18" i="6"/>
  <c r="AH18" i="6" s="1"/>
  <c r="AJ18" i="6"/>
  <c r="AK18" i="6" s="1"/>
  <c r="Z18" i="6"/>
  <c r="AA18" i="6" s="1"/>
  <c r="W18" i="6"/>
  <c r="X18" i="6" s="1"/>
  <c r="T21" i="6"/>
  <c r="T27" i="6"/>
  <c r="BW27" i="6" s="1"/>
  <c r="G27" i="6" s="1"/>
  <c r="AX21" i="6"/>
  <c r="AU21" i="6"/>
  <c r="AK21" i="6"/>
  <c r="AH21" i="6"/>
  <c r="AA21" i="6"/>
  <c r="X21" i="6"/>
  <c r="N21" i="6"/>
  <c r="K21" i="6"/>
  <c r="AW27" i="6"/>
  <c r="AX27" i="6" s="1"/>
  <c r="AT27" i="6"/>
  <c r="AU27" i="6" s="1"/>
  <c r="AJ27" i="6"/>
  <c r="AK27" i="6" s="1"/>
  <c r="AG27" i="6"/>
  <c r="AH27" i="6" s="1"/>
  <c r="Z27" i="6"/>
  <c r="AA27" i="6" s="1"/>
  <c r="W27" i="6"/>
  <c r="X27" i="6" s="1"/>
  <c r="M27" i="6"/>
  <c r="N27" i="6" s="1"/>
  <c r="K27" i="6"/>
  <c r="AW28" i="6"/>
  <c r="AX28" i="6" s="1"/>
  <c r="AT28" i="6"/>
  <c r="AU28" i="6" s="1"/>
  <c r="AJ28" i="6"/>
  <c r="AK28" i="6" s="1"/>
  <c r="AG28" i="6"/>
  <c r="AH28" i="6" s="1"/>
  <c r="Z28" i="6"/>
  <c r="AA28" i="6" s="1"/>
  <c r="W28" i="6"/>
  <c r="X28" i="6" s="1"/>
  <c r="M28" i="6"/>
  <c r="N28" i="6" s="1"/>
  <c r="J28" i="6"/>
  <c r="K28" i="6" s="1"/>
  <c r="AW24" i="6"/>
  <c r="AX24" i="6" s="1"/>
  <c r="AT24" i="6"/>
  <c r="AU24" i="6" s="1"/>
  <c r="AJ24" i="6"/>
  <c r="AK24" i="6" s="1"/>
  <c r="AG24" i="6"/>
  <c r="AH24" i="6" s="1"/>
  <c r="Z24" i="6"/>
  <c r="AA24" i="6" s="1"/>
  <c r="W24" i="6"/>
  <c r="X24" i="6" s="1"/>
  <c r="M24" i="6"/>
  <c r="N24" i="6" s="1"/>
  <c r="K24" i="6"/>
  <c r="AW12" i="6"/>
  <c r="AX12" i="6" s="1"/>
  <c r="AT12" i="6"/>
  <c r="AU12" i="6" s="1"/>
  <c r="AJ12" i="6"/>
  <c r="AK12" i="6" s="1"/>
  <c r="AG12" i="6"/>
  <c r="AH12" i="6" s="1"/>
  <c r="AA12" i="6"/>
  <c r="W12" i="6"/>
  <c r="X12" i="6" s="1"/>
  <c r="BF23" i="5"/>
  <c r="BF24" i="5"/>
  <c r="BF35" i="5"/>
  <c r="BG35" i="5" s="1"/>
  <c r="BF29" i="5"/>
  <c r="BG29" i="5" s="1"/>
  <c r="BF27" i="5"/>
  <c r="BG27" i="5" s="1"/>
  <c r="BC23" i="5"/>
  <c r="BD23" i="5" s="1"/>
  <c r="BC24" i="5"/>
  <c r="BD24" i="5" s="1"/>
  <c r="BC35" i="5"/>
  <c r="BD35" i="5" s="1"/>
  <c r="BC29" i="5"/>
  <c r="BD29" i="5" s="1"/>
  <c r="BC27" i="5"/>
  <c r="BD27" i="5" s="1"/>
  <c r="AZ23" i="5"/>
  <c r="BA23" i="5" s="1"/>
  <c r="AZ24" i="5"/>
  <c r="BA24" i="5" s="1"/>
  <c r="AZ35" i="5"/>
  <c r="BA35" i="5" s="1"/>
  <c r="AZ29" i="5"/>
  <c r="BA29" i="5" s="1"/>
  <c r="AZ27" i="5"/>
  <c r="BA27" i="5" s="1"/>
  <c r="BF39" i="5"/>
  <c r="BG39" i="5" s="1"/>
  <c r="BF41" i="5"/>
  <c r="BG41" i="5" s="1"/>
  <c r="BF28" i="5"/>
  <c r="BF30" i="5"/>
  <c r="BF26" i="5"/>
  <c r="BF32" i="5"/>
  <c r="BF17" i="5"/>
  <c r="BG17" i="5" s="1"/>
  <c r="BF15" i="5"/>
  <c r="BG15" i="5" s="1"/>
  <c r="BF11" i="5"/>
  <c r="BG11" i="5" s="1"/>
  <c r="BF18" i="5"/>
  <c r="BG18" i="5" s="1"/>
  <c r="BF12" i="5"/>
  <c r="BF13" i="5"/>
  <c r="BG13" i="5" s="1"/>
  <c r="BF19" i="5"/>
  <c r="BF10" i="5"/>
  <c r="BG25" i="5"/>
  <c r="AS23" i="5"/>
  <c r="AT23" i="5" s="1"/>
  <c r="AS24" i="5"/>
  <c r="AT24" i="5" s="1"/>
  <c r="AS35" i="5"/>
  <c r="AS29" i="5"/>
  <c r="AP23" i="5"/>
  <c r="AQ23" i="5" s="1"/>
  <c r="AP24" i="5"/>
  <c r="AQ24" i="5" s="1"/>
  <c r="AP35" i="5"/>
  <c r="AQ35" i="5" s="1"/>
  <c r="AP29" i="5"/>
  <c r="AQ29" i="5" s="1"/>
  <c r="AJ23" i="5"/>
  <c r="AK23" i="5" s="1"/>
  <c r="AJ24" i="5"/>
  <c r="AK24" i="5" s="1"/>
  <c r="AJ35" i="5"/>
  <c r="AK35" i="5" s="1"/>
  <c r="AJ29" i="5"/>
  <c r="AK29" i="5" s="1"/>
  <c r="AS39" i="5"/>
  <c r="AT39" i="5" s="1"/>
  <c r="AS41" i="5"/>
  <c r="AT41" i="5" s="1"/>
  <c r="AS26" i="5"/>
  <c r="AT26" i="5" s="1"/>
  <c r="AS30" i="5"/>
  <c r="AT30" i="5" s="1"/>
  <c r="AS28" i="5"/>
  <c r="AT28" i="5" s="1"/>
  <c r="AS32" i="5"/>
  <c r="AS19" i="5"/>
  <c r="AS13" i="5"/>
  <c r="AT13" i="5" s="1"/>
  <c r="AS12" i="5"/>
  <c r="AT12" i="5" s="1"/>
  <c r="AS18" i="5"/>
  <c r="AT18" i="5" s="1"/>
  <c r="AS11" i="5"/>
  <c r="AT11" i="5" s="1"/>
  <c r="AS15" i="5"/>
  <c r="AT15" i="5" s="1"/>
  <c r="AS17" i="5"/>
  <c r="AS10" i="5"/>
  <c r="AT10" i="5" s="1"/>
  <c r="AF23" i="5"/>
  <c r="AF24" i="5"/>
  <c r="AG24" i="5" s="1"/>
  <c r="AF35" i="5"/>
  <c r="AG35" i="5" s="1"/>
  <c r="AF29" i="5"/>
  <c r="AG29" i="5" s="1"/>
  <c r="AF27" i="5"/>
  <c r="AG27" i="5" s="1"/>
  <c r="Z23" i="5"/>
  <c r="AA23" i="5" s="1"/>
  <c r="Z24" i="5"/>
  <c r="AA24" i="5" s="1"/>
  <c r="Z35" i="5"/>
  <c r="AA35" i="5" s="1"/>
  <c r="Z29" i="5"/>
  <c r="AA29" i="5" s="1"/>
  <c r="Z27" i="5"/>
  <c r="AA27" i="5" s="1"/>
  <c r="W23" i="5"/>
  <c r="X23" i="5" s="1"/>
  <c r="W24" i="5"/>
  <c r="X24" i="5" s="1"/>
  <c r="W35" i="5"/>
  <c r="X35" i="5" s="1"/>
  <c r="W29" i="5"/>
  <c r="X29" i="5" s="1"/>
  <c r="W27" i="5"/>
  <c r="X27" i="5" s="1"/>
  <c r="AF39" i="5"/>
  <c r="AG39" i="5" s="1"/>
  <c r="AF41" i="5"/>
  <c r="AG41" i="5" s="1"/>
  <c r="AF26" i="5"/>
  <c r="AF30" i="5"/>
  <c r="AF28" i="5"/>
  <c r="AG28" i="5" s="1"/>
  <c r="AF32" i="5"/>
  <c r="AF13" i="5"/>
  <c r="AF12" i="5"/>
  <c r="AF11" i="5"/>
  <c r="AG11" i="5" s="1"/>
  <c r="AF10" i="5"/>
  <c r="S23" i="5"/>
  <c r="T23" i="5" s="1"/>
  <c r="S24" i="5"/>
  <c r="T24" i="5" s="1"/>
  <c r="S35" i="5"/>
  <c r="T35" i="5" s="1"/>
  <c r="S29" i="5"/>
  <c r="S27" i="5"/>
  <c r="T27" i="5" s="1"/>
  <c r="M23" i="5"/>
  <c r="N23" i="5" s="1"/>
  <c r="M24" i="5"/>
  <c r="N24" i="5" s="1"/>
  <c r="M35" i="5"/>
  <c r="N35" i="5" s="1"/>
  <c r="M29" i="5"/>
  <c r="N29" i="5" s="1"/>
  <c r="M27" i="5"/>
  <c r="N27" i="5" s="1"/>
  <c r="K28" i="5"/>
  <c r="K24" i="5"/>
  <c r="J35" i="5"/>
  <c r="K35" i="5" s="1"/>
  <c r="J29" i="5"/>
  <c r="K29" i="5" s="1"/>
  <c r="J27" i="5"/>
  <c r="K27" i="5" s="1"/>
  <c r="S39" i="5"/>
  <c r="T39" i="5" s="1"/>
  <c r="S41" i="5"/>
  <c r="T41" i="5" s="1"/>
  <c r="S26" i="5"/>
  <c r="S30" i="5"/>
  <c r="S28" i="5"/>
  <c r="T28" i="5" s="1"/>
  <c r="S32" i="5"/>
  <c r="S13" i="5"/>
  <c r="S12" i="5"/>
  <c r="S11" i="5"/>
  <c r="T11" i="5" s="1"/>
  <c r="S10" i="5"/>
  <c r="BC39" i="5"/>
  <c r="BD39" i="5" s="1"/>
  <c r="AZ39" i="5"/>
  <c r="BA39" i="5" s="1"/>
  <c r="AP39" i="5"/>
  <c r="AQ39" i="5" s="1"/>
  <c r="AJ39" i="5"/>
  <c r="AK39" i="5" s="1"/>
  <c r="Z39" i="5"/>
  <c r="AA39" i="5" s="1"/>
  <c r="W39" i="5"/>
  <c r="X39" i="5" s="1"/>
  <c r="M39" i="5"/>
  <c r="N39" i="5" s="1"/>
  <c r="J39" i="5"/>
  <c r="K39" i="5" s="1"/>
  <c r="BC41" i="5"/>
  <c r="BD41" i="5" s="1"/>
  <c r="AZ41" i="5"/>
  <c r="BA41" i="5" s="1"/>
  <c r="AP41" i="5"/>
  <c r="AQ41" i="5" s="1"/>
  <c r="AJ41" i="5"/>
  <c r="AK41" i="5" s="1"/>
  <c r="Z41" i="5"/>
  <c r="AA41" i="5" s="1"/>
  <c r="W41" i="5"/>
  <c r="X41" i="5" s="1"/>
  <c r="M41" i="5"/>
  <c r="N41" i="5" s="1"/>
  <c r="K41" i="5"/>
  <c r="BC28" i="5"/>
  <c r="BD28" i="5" s="1"/>
  <c r="AZ28" i="5"/>
  <c r="BA28" i="5" s="1"/>
  <c r="AP28" i="5"/>
  <c r="AQ28" i="5" s="1"/>
  <c r="AJ28" i="5"/>
  <c r="AK28" i="5" s="1"/>
  <c r="Z28" i="5"/>
  <c r="AA28" i="5" s="1"/>
  <c r="W28" i="5"/>
  <c r="X28" i="5" s="1"/>
  <c r="M28" i="5"/>
  <c r="N28" i="5" s="1"/>
  <c r="BC30" i="5"/>
  <c r="BD30" i="5" s="1"/>
  <c r="AZ30" i="5"/>
  <c r="BA30" i="5" s="1"/>
  <c r="AP30" i="5"/>
  <c r="AQ30" i="5" s="1"/>
  <c r="AJ30" i="5"/>
  <c r="AK30" i="5" s="1"/>
  <c r="Z30" i="5"/>
  <c r="AA30" i="5" s="1"/>
  <c r="W30" i="5"/>
  <c r="X30" i="5" s="1"/>
  <c r="M30" i="5"/>
  <c r="N30" i="5" s="1"/>
  <c r="J30" i="5"/>
  <c r="K30" i="5" s="1"/>
  <c r="BC26" i="5"/>
  <c r="BD26" i="5" s="1"/>
  <c r="AZ26" i="5"/>
  <c r="BA26" i="5" s="1"/>
  <c r="AP26" i="5"/>
  <c r="AQ26" i="5" s="1"/>
  <c r="AJ26" i="5"/>
  <c r="AK26" i="5" s="1"/>
  <c r="Z26" i="5"/>
  <c r="AA26" i="5" s="1"/>
  <c r="W26" i="5"/>
  <c r="X26" i="5" s="1"/>
  <c r="M26" i="5"/>
  <c r="N26" i="5" s="1"/>
  <c r="J26" i="5"/>
  <c r="K26" i="5" s="1"/>
  <c r="BC32" i="5"/>
  <c r="BD32" i="5" s="1"/>
  <c r="AZ32" i="5"/>
  <c r="BA32" i="5" s="1"/>
  <c r="AP32" i="5"/>
  <c r="AQ32" i="5" s="1"/>
  <c r="AJ32" i="5"/>
  <c r="AK32" i="5" s="1"/>
  <c r="Z32" i="5"/>
  <c r="AA32" i="5" s="1"/>
  <c r="W32" i="5"/>
  <c r="X32" i="5" s="1"/>
  <c r="M32" i="5"/>
  <c r="N32" i="5" s="1"/>
  <c r="J32" i="5"/>
  <c r="K32" i="5" s="1"/>
  <c r="BC17" i="5"/>
  <c r="BD17" i="5" s="1"/>
  <c r="AZ17" i="5"/>
  <c r="BA17" i="5" s="1"/>
  <c r="AP17" i="5"/>
  <c r="AQ17" i="5" s="1"/>
  <c r="AJ17" i="5"/>
  <c r="AK17" i="5" s="1"/>
  <c r="J17" i="5"/>
  <c r="K17" i="5" s="1"/>
  <c r="U17" i="5" s="1"/>
  <c r="BC15" i="5"/>
  <c r="BD15" i="5" s="1"/>
  <c r="AZ15" i="5"/>
  <c r="BA15" i="5" s="1"/>
  <c r="AP15" i="5"/>
  <c r="AQ15" i="5" s="1"/>
  <c r="AJ15" i="5"/>
  <c r="AK15" i="5" s="1"/>
  <c r="BC11" i="5"/>
  <c r="BD11" i="5" s="1"/>
  <c r="AZ11" i="5"/>
  <c r="BA11" i="5" s="1"/>
  <c r="AP11" i="5"/>
  <c r="AQ11" i="5" s="1"/>
  <c r="AJ11" i="5"/>
  <c r="AK11" i="5" s="1"/>
  <c r="Z11" i="5"/>
  <c r="AA11" i="5" s="1"/>
  <c r="W11" i="5"/>
  <c r="X11" i="5" s="1"/>
  <c r="M11" i="5"/>
  <c r="N11" i="5" s="1"/>
  <c r="J11" i="5"/>
  <c r="K11" i="5" s="1"/>
  <c r="BC18" i="5"/>
  <c r="BD18" i="5" s="1"/>
  <c r="AZ18" i="5"/>
  <c r="BA18" i="5" s="1"/>
  <c r="AP18" i="5"/>
  <c r="AQ18" i="5" s="1"/>
  <c r="AJ18" i="5"/>
  <c r="AK18" i="5" s="1"/>
  <c r="J18" i="5"/>
  <c r="K18" i="5" s="1"/>
  <c r="U18" i="5" s="1"/>
  <c r="BC12" i="5"/>
  <c r="BD12" i="5" s="1"/>
  <c r="AZ12" i="5"/>
  <c r="BA12" i="5" s="1"/>
  <c r="AP12" i="5"/>
  <c r="AQ12" i="5" s="1"/>
  <c r="AJ12" i="5"/>
  <c r="AK12" i="5" s="1"/>
  <c r="Z12" i="5"/>
  <c r="AA12" i="5" s="1"/>
  <c r="W12" i="5"/>
  <c r="X12" i="5" s="1"/>
  <c r="M12" i="5"/>
  <c r="N12" i="5" s="1"/>
  <c r="J12" i="5"/>
  <c r="K12" i="5" s="1"/>
  <c r="BC13" i="5"/>
  <c r="BD13" i="5" s="1"/>
  <c r="AZ13" i="5"/>
  <c r="BA13" i="5" s="1"/>
  <c r="AP13" i="5"/>
  <c r="AQ13" i="5" s="1"/>
  <c r="AJ13" i="5"/>
  <c r="AK13" i="5" s="1"/>
  <c r="Z13" i="5"/>
  <c r="AA13" i="5" s="1"/>
  <c r="W13" i="5"/>
  <c r="X13" i="5" s="1"/>
  <c r="M13" i="5"/>
  <c r="N13" i="5" s="1"/>
  <c r="K13" i="5"/>
  <c r="BC19" i="5"/>
  <c r="BD19" i="5" s="1"/>
  <c r="AZ19" i="5"/>
  <c r="BA19" i="5" s="1"/>
  <c r="AP19" i="5"/>
  <c r="AQ19" i="5" s="1"/>
  <c r="AJ19" i="5"/>
  <c r="AK19" i="5" s="1"/>
  <c r="J19" i="5"/>
  <c r="K19" i="5" s="1"/>
  <c r="U19" i="5" s="1"/>
  <c r="BC10" i="5"/>
  <c r="BD10" i="5" s="1"/>
  <c r="AZ10" i="5"/>
  <c r="BA10" i="5" s="1"/>
  <c r="AP10" i="5"/>
  <c r="AQ10" i="5" s="1"/>
  <c r="AJ10" i="5"/>
  <c r="AK10" i="5" s="1"/>
  <c r="Z10" i="5"/>
  <c r="AA10" i="5" s="1"/>
  <c r="W10" i="5"/>
  <c r="X10" i="5" s="1"/>
  <c r="M10" i="5"/>
  <c r="N10" i="5" s="1"/>
  <c r="J10" i="5"/>
  <c r="K10" i="5" s="1"/>
  <c r="AS31" i="1"/>
  <c r="AT31" i="1" s="1"/>
  <c r="AP31" i="1"/>
  <c r="AQ31" i="1" s="1"/>
  <c r="AM31" i="1"/>
  <c r="AN31" i="1" s="1"/>
  <c r="AS30" i="1"/>
  <c r="AT30" i="1" s="1"/>
  <c r="AP30" i="1"/>
  <c r="AQ30" i="1" s="1"/>
  <c r="AM30" i="1"/>
  <c r="AN30" i="1" s="1"/>
  <c r="AS29" i="1"/>
  <c r="AT29" i="1" s="1"/>
  <c r="AP29" i="1"/>
  <c r="AQ29" i="1" s="1"/>
  <c r="AM29" i="1"/>
  <c r="AN29" i="1" s="1"/>
  <c r="AS26" i="1"/>
  <c r="AT26" i="1" s="1"/>
  <c r="AP26" i="1"/>
  <c r="AQ26" i="1" s="1"/>
  <c r="AM26" i="1"/>
  <c r="AN26" i="1" s="1"/>
  <c r="AS22" i="1"/>
  <c r="AT22" i="1" s="1"/>
  <c r="AP22" i="1"/>
  <c r="AQ22" i="1" s="1"/>
  <c r="AM22" i="1"/>
  <c r="AN22" i="1" s="1"/>
  <c r="AS21" i="1"/>
  <c r="AT21" i="1" s="1"/>
  <c r="AP21" i="1"/>
  <c r="AQ21" i="1" s="1"/>
  <c r="AM21" i="1"/>
  <c r="AN21" i="1" s="1"/>
  <c r="AT20" i="1"/>
  <c r="AQ20" i="1"/>
  <c r="AN20" i="1"/>
  <c r="AS15" i="1"/>
  <c r="AT15" i="1" s="1"/>
  <c r="AP15" i="1"/>
  <c r="AQ15" i="1" s="1"/>
  <c r="AM15" i="1"/>
  <c r="AN15" i="1" s="1"/>
  <c r="AS17" i="1"/>
  <c r="AT17" i="1" s="1"/>
  <c r="AP17" i="1"/>
  <c r="AQ17" i="1" s="1"/>
  <c r="AM17" i="1"/>
  <c r="AN17" i="1" s="1"/>
  <c r="AS16" i="1"/>
  <c r="AT16" i="1" s="1"/>
  <c r="AP16" i="1"/>
  <c r="AQ16" i="1" s="1"/>
  <c r="AM16" i="1"/>
  <c r="AN16" i="1" s="1"/>
  <c r="AT12" i="1"/>
  <c r="AQ12" i="1"/>
  <c r="AN12" i="1"/>
  <c r="AS14" i="1"/>
  <c r="AT14" i="1" s="1"/>
  <c r="AP14" i="1"/>
  <c r="AQ14" i="1" s="1"/>
  <c r="AM14" i="1"/>
  <c r="AN14" i="1" s="1"/>
  <c r="AS13" i="1"/>
  <c r="AT13" i="1" s="1"/>
  <c r="AP13" i="1"/>
  <c r="AQ13" i="1" s="1"/>
  <c r="AM13" i="1"/>
  <c r="AN13" i="1" s="1"/>
  <c r="AS9" i="1"/>
  <c r="AT9" i="1" s="1"/>
  <c r="AP9" i="1"/>
  <c r="AQ9" i="1" s="1"/>
  <c r="AM9" i="1"/>
  <c r="AN9" i="1" s="1"/>
  <c r="AS7" i="1"/>
  <c r="AT7" i="1" s="1"/>
  <c r="AP7" i="1"/>
  <c r="AQ7" i="1" s="1"/>
  <c r="AM7" i="1"/>
  <c r="AN7" i="1" s="1"/>
  <c r="AT4" i="1"/>
  <c r="AQ4" i="1"/>
  <c r="AM4" i="1"/>
  <c r="AN4" i="1" s="1"/>
  <c r="AI31" i="1"/>
  <c r="AJ31" i="1" s="1"/>
  <c r="AF31" i="1"/>
  <c r="AG31" i="1" s="1"/>
  <c r="AC31" i="1"/>
  <c r="AD31" i="1" s="1"/>
  <c r="AI30" i="1"/>
  <c r="AJ30" i="1" s="1"/>
  <c r="AF30" i="1"/>
  <c r="AG30" i="1" s="1"/>
  <c r="AC30" i="1"/>
  <c r="AD30" i="1" s="1"/>
  <c r="AI29" i="1"/>
  <c r="AJ29" i="1" s="1"/>
  <c r="AF29" i="1"/>
  <c r="AG29" i="1" s="1"/>
  <c r="AC29" i="1"/>
  <c r="AD29" i="1" s="1"/>
  <c r="AI26" i="1"/>
  <c r="AJ26" i="1" s="1"/>
  <c r="AI22" i="1"/>
  <c r="AJ22" i="1" s="1"/>
  <c r="AF22" i="1"/>
  <c r="AG22" i="1" s="1"/>
  <c r="AC22" i="1"/>
  <c r="AD22" i="1" s="1"/>
  <c r="AI21" i="1"/>
  <c r="AJ21" i="1" s="1"/>
  <c r="AF21" i="1"/>
  <c r="AG21" i="1" s="1"/>
  <c r="AC21" i="1"/>
  <c r="AD21" i="1" s="1"/>
  <c r="AG20" i="1"/>
  <c r="AD20" i="1"/>
  <c r="AI15" i="1"/>
  <c r="AJ15" i="1" s="1"/>
  <c r="AF15" i="1"/>
  <c r="AG15" i="1" s="1"/>
  <c r="AC15" i="1"/>
  <c r="AD15" i="1" s="1"/>
  <c r="AI17" i="1"/>
  <c r="AJ17" i="1" s="1"/>
  <c r="AF17" i="1"/>
  <c r="AG17" i="1" s="1"/>
  <c r="AC17" i="1"/>
  <c r="AD17" i="1" s="1"/>
  <c r="AI16" i="1"/>
  <c r="AJ16" i="1" s="1"/>
  <c r="AF16" i="1"/>
  <c r="AG16" i="1" s="1"/>
  <c r="AC16" i="1"/>
  <c r="AD16" i="1" s="1"/>
  <c r="AJ12" i="1"/>
  <c r="AG12" i="1"/>
  <c r="AD12" i="1"/>
  <c r="AI14" i="1"/>
  <c r="AJ14" i="1" s="1"/>
  <c r="AF14" i="1"/>
  <c r="AG14" i="1" s="1"/>
  <c r="AC14" i="1"/>
  <c r="AD14" i="1" s="1"/>
  <c r="AJ13" i="1"/>
  <c r="AG13" i="1"/>
  <c r="AD13" i="1"/>
  <c r="AI9" i="1"/>
  <c r="AJ9" i="1" s="1"/>
  <c r="AF9" i="1"/>
  <c r="AG9" i="1" s="1"/>
  <c r="AC9" i="1"/>
  <c r="AD9" i="1" s="1"/>
  <c r="AI7" i="1"/>
  <c r="AJ7" i="1" s="1"/>
  <c r="AF7" i="1"/>
  <c r="AG7" i="1" s="1"/>
  <c r="AC7" i="1"/>
  <c r="AD7" i="1" s="1"/>
  <c r="AI4" i="1"/>
  <c r="AJ4" i="1" s="1"/>
  <c r="AF4" i="1"/>
  <c r="AG4" i="1" s="1"/>
  <c r="AC4" i="1"/>
  <c r="AD4" i="1" s="1"/>
  <c r="AK5" i="1" s="1"/>
  <c r="Y31" i="1"/>
  <c r="Z31" i="1" s="1"/>
  <c r="W31" i="1"/>
  <c r="S31" i="1"/>
  <c r="T31" i="1" s="1"/>
  <c r="Y30" i="1"/>
  <c r="Z30" i="1" s="1"/>
  <c r="W30" i="1"/>
  <c r="S30" i="1"/>
  <c r="T30" i="1" s="1"/>
  <c r="Y29" i="1"/>
  <c r="Z29" i="1" s="1"/>
  <c r="V29" i="1"/>
  <c r="W29" i="1" s="1"/>
  <c r="S29" i="1"/>
  <c r="T29" i="1" s="1"/>
  <c r="Y26" i="1"/>
  <c r="Z26" i="1" s="1"/>
  <c r="V26" i="1"/>
  <c r="W26" i="1" s="1"/>
  <c r="S26" i="1"/>
  <c r="T26" i="1" s="1"/>
  <c r="Y22" i="1"/>
  <c r="Z22" i="1" s="1"/>
  <c r="V22" i="1"/>
  <c r="W22" i="1" s="1"/>
  <c r="S22" i="1"/>
  <c r="T22" i="1" s="1"/>
  <c r="Y21" i="1"/>
  <c r="Z21" i="1" s="1"/>
  <c r="V21" i="1"/>
  <c r="W21" i="1" s="1"/>
  <c r="S21" i="1"/>
  <c r="T21" i="1" s="1"/>
  <c r="Y20" i="1"/>
  <c r="Z20" i="1" s="1"/>
  <c r="V20" i="1"/>
  <c r="W20" i="1" s="1"/>
  <c r="S20" i="1"/>
  <c r="T20" i="1" s="1"/>
  <c r="Y15" i="1"/>
  <c r="Z15" i="1" s="1"/>
  <c r="V15" i="1"/>
  <c r="W15" i="1" s="1"/>
  <c r="S15" i="1"/>
  <c r="T15" i="1" s="1"/>
  <c r="Y17" i="1"/>
  <c r="Z17" i="1" s="1"/>
  <c r="V17" i="1"/>
  <c r="W17" i="1" s="1"/>
  <c r="S17" i="1"/>
  <c r="T17" i="1" s="1"/>
  <c r="Y16" i="1"/>
  <c r="Z16" i="1" s="1"/>
  <c r="V16" i="1"/>
  <c r="W16" i="1" s="1"/>
  <c r="S16" i="1"/>
  <c r="T16" i="1" s="1"/>
  <c r="Z12" i="1"/>
  <c r="W12" i="1"/>
  <c r="T12" i="1"/>
  <c r="Y14" i="1"/>
  <c r="Z14" i="1" s="1"/>
  <c r="V14" i="1"/>
  <c r="W14" i="1" s="1"/>
  <c r="S14" i="1"/>
  <c r="T14" i="1" s="1"/>
  <c r="Y13" i="1"/>
  <c r="Z13" i="1" s="1"/>
  <c r="V13" i="1"/>
  <c r="W13" i="1" s="1"/>
  <c r="S13" i="1"/>
  <c r="T13" i="1" s="1"/>
  <c r="Z9" i="1"/>
  <c r="W9" i="1"/>
  <c r="S9" i="1"/>
  <c r="T9" i="1" s="1"/>
  <c r="Z7" i="1"/>
  <c r="W7" i="1"/>
  <c r="S7" i="1"/>
  <c r="T7" i="1" s="1"/>
  <c r="Z4" i="1"/>
  <c r="V4" i="1"/>
  <c r="W4" i="1" s="1"/>
  <c r="S4" i="1"/>
  <c r="T4" i="1" s="1"/>
  <c r="O30" i="1"/>
  <c r="P30" i="1" s="1"/>
  <c r="O31" i="1"/>
  <c r="P31" i="1" s="1"/>
  <c r="L30" i="1"/>
  <c r="M30" i="1" s="1"/>
  <c r="L31" i="1"/>
  <c r="M31" i="1" s="1"/>
  <c r="O29" i="1"/>
  <c r="P29" i="1" s="1"/>
  <c r="L29" i="1"/>
  <c r="M29" i="1" s="1"/>
  <c r="I30" i="1"/>
  <c r="J30" i="1" s="1"/>
  <c r="I31" i="1"/>
  <c r="J31" i="1" s="1"/>
  <c r="I29" i="1"/>
  <c r="J29" i="1" s="1"/>
  <c r="O20" i="1"/>
  <c r="P20" i="1" s="1"/>
  <c r="O21" i="1"/>
  <c r="P21" i="1" s="1"/>
  <c r="O22" i="1"/>
  <c r="P22" i="1" s="1"/>
  <c r="O26" i="1"/>
  <c r="P26" i="1" s="1"/>
  <c r="L20" i="1"/>
  <c r="M20" i="1" s="1"/>
  <c r="L21" i="1"/>
  <c r="M21" i="1" s="1"/>
  <c r="L22" i="1"/>
  <c r="M22" i="1" s="1"/>
  <c r="L26" i="1"/>
  <c r="M26" i="1" s="1"/>
  <c r="I20" i="1"/>
  <c r="J20" i="1" s="1"/>
  <c r="I21" i="1"/>
  <c r="J21" i="1" s="1"/>
  <c r="J22" i="1"/>
  <c r="I26" i="1"/>
  <c r="J26" i="1" s="1"/>
  <c r="O13" i="1"/>
  <c r="P13" i="1" s="1"/>
  <c r="O14" i="1"/>
  <c r="P14" i="1" s="1"/>
  <c r="P12" i="1"/>
  <c r="O16" i="1"/>
  <c r="P16" i="1" s="1"/>
  <c r="O17" i="1"/>
  <c r="P17" i="1" s="1"/>
  <c r="O15" i="1"/>
  <c r="P15" i="1" s="1"/>
  <c r="L13" i="1"/>
  <c r="M13" i="1" s="1"/>
  <c r="L14" i="1"/>
  <c r="M14" i="1" s="1"/>
  <c r="M12" i="1"/>
  <c r="L16" i="1"/>
  <c r="M16" i="1" s="1"/>
  <c r="L17" i="1"/>
  <c r="M17" i="1" s="1"/>
  <c r="L15" i="1"/>
  <c r="M15" i="1" s="1"/>
  <c r="I13" i="1"/>
  <c r="J13" i="1" s="1"/>
  <c r="I14" i="1"/>
  <c r="J14" i="1" s="1"/>
  <c r="J12" i="1"/>
  <c r="I16" i="1"/>
  <c r="J16" i="1" s="1"/>
  <c r="I17" i="1"/>
  <c r="J17" i="1" s="1"/>
  <c r="I15" i="1"/>
  <c r="J15" i="1" s="1"/>
  <c r="O9" i="1"/>
  <c r="P9" i="1" s="1"/>
  <c r="O7" i="1"/>
  <c r="P7" i="1" s="1"/>
  <c r="O4" i="1"/>
  <c r="P4" i="1" s="1"/>
  <c r="L9" i="1"/>
  <c r="M9" i="1" s="1"/>
  <c r="L7" i="1"/>
  <c r="M7" i="1" s="1"/>
  <c r="L4" i="1"/>
  <c r="M4" i="1" s="1"/>
  <c r="I4" i="1"/>
  <c r="J4" i="1" s="1"/>
  <c r="J7" i="1"/>
  <c r="J9" i="1"/>
  <c r="BW46" i="6" l="1"/>
  <c r="BW21" i="6"/>
  <c r="AU12" i="5"/>
  <c r="AU30" i="5"/>
  <c r="AU11" i="5"/>
  <c r="AH27" i="5"/>
  <c r="AU10" i="5"/>
  <c r="AU13" i="5"/>
  <c r="AU18" i="5"/>
  <c r="AU15" i="5"/>
  <c r="AH28" i="5"/>
  <c r="AU28" i="5"/>
  <c r="AH24" i="5"/>
  <c r="AU26" i="5"/>
  <c r="AU24" i="5"/>
  <c r="AO47" i="6"/>
  <c r="AO51" i="6"/>
  <c r="AO52" i="6"/>
  <c r="AO46" i="6"/>
  <c r="BG32" i="5"/>
  <c r="BH32" i="5" s="1"/>
  <c r="BG24" i="5"/>
  <c r="BH25" i="5"/>
  <c r="AO39" i="6"/>
  <c r="AO28" i="6"/>
  <c r="AO27" i="6"/>
  <c r="AO21" i="6"/>
  <c r="Q20" i="1"/>
  <c r="Q22" i="1"/>
  <c r="AU30" i="1"/>
  <c r="AU21" i="1"/>
  <c r="AU31" i="1"/>
  <c r="AU22" i="1"/>
  <c r="BB47" i="6"/>
  <c r="AU4" i="1"/>
  <c r="AU13" i="1"/>
  <c r="AU12" i="1"/>
  <c r="AU16" i="1"/>
  <c r="AU26" i="1"/>
  <c r="AU20" i="1"/>
  <c r="AU29" i="1"/>
  <c r="AU14" i="1"/>
  <c r="AU17" i="1"/>
  <c r="AU15" i="1"/>
  <c r="AU7" i="1"/>
  <c r="AU9" i="1"/>
  <c r="BW51" i="6"/>
  <c r="G51" i="6" s="1"/>
  <c r="BW35" i="6"/>
  <c r="G35" i="6" s="1"/>
  <c r="BB51" i="6"/>
  <c r="BW52" i="6"/>
  <c r="G52" i="6" s="1"/>
  <c r="BB24" i="6"/>
  <c r="BB46" i="6"/>
  <c r="BB21" i="6"/>
  <c r="BB12" i="6"/>
  <c r="BW47" i="6"/>
  <c r="G47" i="6" s="1"/>
  <c r="BB52" i="6"/>
  <c r="BB31" i="6"/>
  <c r="BW39" i="6"/>
  <c r="BB39" i="6"/>
  <c r="BB18" i="6"/>
  <c r="G27" i="5"/>
  <c r="CC39" i="5"/>
  <c r="G33" i="5" s="1"/>
  <c r="CC41" i="5"/>
  <c r="G41" i="5" s="1"/>
  <c r="BH41" i="5"/>
  <c r="BH18" i="5"/>
  <c r="BH15" i="5"/>
  <c r="BH27" i="5"/>
  <c r="BH13" i="5"/>
  <c r="BH17" i="5"/>
  <c r="BG26" i="5"/>
  <c r="BH26" i="5" s="1"/>
  <c r="BH11" i="5"/>
  <c r="BH29" i="5"/>
  <c r="BH39" i="5"/>
  <c r="U23" i="5"/>
  <c r="BH35" i="5"/>
  <c r="AT29" i="5"/>
  <c r="AU29" i="5" s="1"/>
  <c r="AN12" i="6"/>
  <c r="AO12" i="6" s="1"/>
  <c r="AN18" i="6"/>
  <c r="U18" i="6"/>
  <c r="AE18" i="6"/>
  <c r="U47" i="6"/>
  <c r="AN31" i="6"/>
  <c r="AO31" i="6" s="1"/>
  <c r="U51" i="6"/>
  <c r="AE21" i="6"/>
  <c r="AE12" i="6"/>
  <c r="BB28" i="6"/>
  <c r="AD31" i="6"/>
  <c r="AE31" i="6" s="1"/>
  <c r="AE27" i="6"/>
  <c r="U35" i="6"/>
  <c r="T31" i="6"/>
  <c r="AE51" i="6"/>
  <c r="U52" i="6"/>
  <c r="U27" i="6"/>
  <c r="AN24" i="6"/>
  <c r="AO24" i="6" s="1"/>
  <c r="AE39" i="6"/>
  <c r="U46" i="6"/>
  <c r="U39" i="6"/>
  <c r="AE47" i="6"/>
  <c r="AE46" i="6"/>
  <c r="AE52" i="6"/>
  <c r="U12" i="6"/>
  <c r="AD28" i="6"/>
  <c r="AE28" i="6" s="1"/>
  <c r="AD24" i="6"/>
  <c r="T28" i="6"/>
  <c r="BW28" i="6" s="1"/>
  <c r="T24" i="6"/>
  <c r="U21" i="6"/>
  <c r="AE35" i="6"/>
  <c r="AG26" i="5"/>
  <c r="AH26" i="5" s="1"/>
  <c r="AG13" i="5"/>
  <c r="AH13" i="5" s="1"/>
  <c r="AG23" i="5"/>
  <c r="AG30" i="5"/>
  <c r="AH30" i="5" s="1"/>
  <c r="AG12" i="5"/>
  <c r="AH12" i="5" s="1"/>
  <c r="BG19" i="5"/>
  <c r="BH19" i="5" s="1"/>
  <c r="AG32" i="5"/>
  <c r="AH32" i="5" s="1"/>
  <c r="BG30" i="5"/>
  <c r="BH30" i="5" s="1"/>
  <c r="BG23" i="5"/>
  <c r="BH23" i="5" s="1"/>
  <c r="AT19" i="5"/>
  <c r="AU19" i="5" s="1"/>
  <c r="BG28" i="5"/>
  <c r="AG10" i="5"/>
  <c r="AH10" i="5" s="1"/>
  <c r="T10" i="5"/>
  <c r="T12" i="5"/>
  <c r="U27" i="5"/>
  <c r="AT32" i="5"/>
  <c r="AU32" i="5" s="1"/>
  <c r="BG12" i="5"/>
  <c r="BH12" i="5" s="1"/>
  <c r="AT17" i="5"/>
  <c r="AU17" i="5" s="1"/>
  <c r="AH29" i="5"/>
  <c r="AT35" i="5"/>
  <c r="T32" i="5"/>
  <c r="T30" i="5"/>
  <c r="T26" i="5"/>
  <c r="T29" i="5"/>
  <c r="BG10" i="5"/>
  <c r="BH10" i="5" s="1"/>
  <c r="AU23" i="5"/>
  <c r="Q16" i="1"/>
  <c r="Q12" i="1"/>
  <c r="Q13" i="1"/>
  <c r="U24" i="5"/>
  <c r="Q14" i="1"/>
  <c r="AH35" i="5"/>
  <c r="U35" i="5"/>
  <c r="T13" i="5"/>
  <c r="U39" i="5"/>
  <c r="U28" i="5"/>
  <c r="U11" i="5"/>
  <c r="AH41" i="5"/>
  <c r="AH39" i="5"/>
  <c r="AU41" i="5"/>
  <c r="U41" i="5"/>
  <c r="AH11" i="5"/>
  <c r="AU39" i="5"/>
  <c r="Q29" i="1"/>
  <c r="AK12" i="1"/>
  <c r="AK22" i="1"/>
  <c r="AK13" i="1"/>
  <c r="Q30" i="1"/>
  <c r="AK21" i="1"/>
  <c r="AK30" i="1"/>
  <c r="AK17" i="1"/>
  <c r="AK31" i="1"/>
  <c r="AK14" i="1"/>
  <c r="AK26" i="1"/>
  <c r="AK15" i="1"/>
  <c r="AK4" i="1"/>
  <c r="AK7" i="1"/>
  <c r="AK20" i="1"/>
  <c r="AK29" i="1"/>
  <c r="AK16" i="1"/>
  <c r="AK9" i="1"/>
  <c r="AA20" i="1"/>
  <c r="Q31" i="1"/>
  <c r="AA31" i="1"/>
  <c r="AA29" i="1"/>
  <c r="AA21" i="1"/>
  <c r="AA22" i="1"/>
  <c r="AA26" i="1"/>
  <c r="Q21" i="1"/>
  <c r="Q17" i="1"/>
  <c r="AA17" i="1"/>
  <c r="AA7" i="1"/>
  <c r="AA9" i="1"/>
  <c r="AA16" i="1"/>
  <c r="AA30" i="1"/>
  <c r="AA4" i="1"/>
  <c r="AA15" i="1"/>
  <c r="AA13" i="1"/>
  <c r="AA14" i="1"/>
  <c r="AA12" i="1"/>
  <c r="Q26" i="1"/>
  <c r="Q15" i="1"/>
  <c r="Q9" i="1"/>
  <c r="Q4" i="1"/>
  <c r="Q7" i="1"/>
  <c r="E46" i="6" l="1"/>
  <c r="E21" i="6"/>
  <c r="E12" i="6"/>
  <c r="BW24" i="6"/>
  <c r="BW12" i="6"/>
  <c r="BW18" i="6"/>
  <c r="G18" i="6" s="1"/>
  <c r="G40" i="6"/>
  <c r="G39" i="5"/>
  <c r="E19" i="5"/>
  <c r="BH24" i="5"/>
  <c r="G38" i="6"/>
  <c r="AO18" i="6"/>
  <c r="E18" i="6" s="1"/>
  <c r="E31" i="1"/>
  <c r="F31" i="1" s="1"/>
  <c r="E9" i="1"/>
  <c r="E26" i="1"/>
  <c r="F26" i="1" s="1"/>
  <c r="E29" i="1"/>
  <c r="E30" i="1"/>
  <c r="E17" i="1"/>
  <c r="E16" i="1"/>
  <c r="E7" i="1"/>
  <c r="E52" i="6"/>
  <c r="F52" i="6" s="1"/>
  <c r="E35" i="6"/>
  <c r="E47" i="6"/>
  <c r="G24" i="6"/>
  <c r="E39" i="6"/>
  <c r="BB27" i="6"/>
  <c r="E27" i="6" s="1"/>
  <c r="E31" i="6"/>
  <c r="BW31" i="6"/>
  <c r="G32" i="6" s="1"/>
  <c r="E51" i="6"/>
  <c r="E41" i="5"/>
  <c r="E39" i="5"/>
  <c r="G15" i="5"/>
  <c r="E17" i="5"/>
  <c r="E18" i="5"/>
  <c r="BH28" i="5"/>
  <c r="U13" i="5"/>
  <c r="U29" i="5"/>
  <c r="AH23" i="5"/>
  <c r="U26" i="5"/>
  <c r="U12" i="5"/>
  <c r="U30" i="5"/>
  <c r="U10" i="5"/>
  <c r="U32" i="5"/>
  <c r="E32" i="5" s="1"/>
  <c r="AU35" i="5"/>
  <c r="E35" i="5" s="1"/>
  <c r="G46" i="6"/>
  <c r="AE24" i="6"/>
  <c r="U28" i="6"/>
  <c r="E28" i="6" s="1"/>
  <c r="U24" i="6"/>
  <c r="E24" i="6" s="1"/>
  <c r="F26" i="6" l="1"/>
  <c r="H26" i="6" s="1"/>
  <c r="F25" i="6"/>
  <c r="H25" i="6" s="1"/>
  <c r="F27" i="6"/>
  <c r="H27" i="6" s="1"/>
  <c r="G5" i="6"/>
  <c r="F31" i="5"/>
  <c r="H31" i="5" s="1"/>
  <c r="F30" i="5"/>
  <c r="H30" i="5" s="1"/>
  <c r="G38" i="5"/>
  <c r="G16" i="6"/>
  <c r="G14" i="6"/>
  <c r="F27" i="5"/>
  <c r="H27" i="5" s="1"/>
  <c r="F28" i="5"/>
  <c r="H28" i="5" s="1"/>
  <c r="F29" i="5"/>
  <c r="H29" i="5" s="1"/>
  <c r="F26" i="5"/>
  <c r="H26" i="5" s="1"/>
  <c r="H5" i="6"/>
  <c r="G28" i="5"/>
  <c r="F41" i="6"/>
  <c r="G7" i="5"/>
  <c r="F7" i="5"/>
  <c r="H7" i="5" s="1"/>
  <c r="F32" i="6"/>
  <c r="G26" i="1"/>
  <c r="G17" i="5"/>
  <c r="F34" i="5"/>
  <c r="H34" i="5" s="1"/>
  <c r="F40" i="5"/>
  <c r="F16" i="5"/>
  <c r="H16" i="5" s="1"/>
  <c r="F39" i="5"/>
  <c r="F38" i="5"/>
  <c r="G33" i="6"/>
  <c r="F38" i="6"/>
  <c r="H38" i="6" s="1"/>
  <c r="F40" i="6"/>
  <c r="G25" i="5"/>
  <c r="F25" i="5"/>
  <c r="H25" i="5" s="1"/>
  <c r="F20" i="5"/>
  <c r="G23" i="6"/>
  <c r="F33" i="6"/>
  <c r="F16" i="6"/>
  <c r="H16" i="6" s="1"/>
  <c r="F23" i="1"/>
  <c r="G23" i="1" s="1"/>
  <c r="G28" i="6"/>
  <c r="G15" i="6"/>
  <c r="G10" i="6"/>
  <c r="F5" i="5"/>
  <c r="H5" i="5" s="1"/>
  <c r="G5" i="5"/>
  <c r="G14" i="5"/>
  <c r="F33" i="5"/>
  <c r="H33" i="5" s="1"/>
  <c r="F14" i="5"/>
  <c r="H14" i="5" s="1"/>
  <c r="G12" i="6"/>
  <c r="G13" i="6"/>
  <c r="G11" i="6"/>
  <c r="G22" i="6"/>
  <c r="G21" i="6"/>
  <c r="F15" i="6"/>
  <c r="H15" i="6" s="1"/>
  <c r="G24" i="5"/>
  <c r="G11" i="5"/>
  <c r="G18" i="5"/>
  <c r="G6" i="5"/>
  <c r="G4" i="5"/>
  <c r="F4" i="5"/>
  <c r="H4" i="5" s="1"/>
  <c r="F6" i="5"/>
  <c r="H6" i="5" s="1"/>
  <c r="F8" i="1"/>
  <c r="G8" i="1" s="1"/>
  <c r="F6" i="1"/>
  <c r="G6" i="1" s="1"/>
  <c r="F35" i="6"/>
  <c r="H35" i="6" s="1"/>
  <c r="F34" i="6"/>
  <c r="F5" i="1"/>
  <c r="G5" i="1" s="1"/>
  <c r="F25" i="1"/>
  <c r="G25" i="1" s="1"/>
  <c r="F24" i="1"/>
  <c r="G24" i="1" s="1"/>
  <c r="G4" i="6"/>
  <c r="F13" i="6"/>
  <c r="H13" i="6" s="1"/>
  <c r="H4" i="6"/>
  <c r="F14" i="6"/>
  <c r="H14" i="6" s="1"/>
  <c r="F10" i="6"/>
  <c r="H10" i="6" s="1"/>
  <c r="F11" i="6"/>
  <c r="H11" i="6" s="1"/>
  <c r="F22" i="6"/>
  <c r="H22" i="6" s="1"/>
  <c r="G12" i="5"/>
  <c r="G30" i="5"/>
  <c r="F21" i="1"/>
  <c r="G21" i="1" s="1"/>
  <c r="G35" i="5"/>
  <c r="G13" i="5"/>
  <c r="G32" i="5"/>
  <c r="G29" i="5"/>
  <c r="G23" i="5"/>
  <c r="G10" i="5"/>
  <c r="G26" i="5"/>
  <c r="G19" i="5"/>
  <c r="F51" i="6"/>
  <c r="F31" i="6"/>
  <c r="G31" i="6"/>
  <c r="F18" i="6"/>
  <c r="H18" i="6" s="1"/>
  <c r="F47" i="6"/>
  <c r="F46" i="6"/>
  <c r="F12" i="6"/>
  <c r="H12" i="6" s="1"/>
  <c r="F39" i="6"/>
  <c r="H39" i="6" s="1"/>
  <c r="F23" i="5"/>
  <c r="H23" i="5" s="1"/>
  <c r="F35" i="5"/>
  <c r="H35" i="5" s="1"/>
  <c r="F24" i="5"/>
  <c r="H24" i="5" s="1"/>
  <c r="F13" i="1"/>
  <c r="G13" i="1" s="1"/>
  <c r="F29" i="1"/>
  <c r="F20" i="1"/>
  <c r="G20" i="1" s="1"/>
  <c r="F22" i="1"/>
  <c r="G22" i="1" s="1"/>
  <c r="F12" i="1"/>
  <c r="G12" i="1" s="1"/>
  <c r="F30" i="1"/>
  <c r="F41" i="5"/>
  <c r="F32" i="5"/>
  <c r="H32" i="5" s="1"/>
  <c r="F12" i="5"/>
  <c r="H12" i="5" s="1"/>
  <c r="F19" i="5"/>
  <c r="H19" i="5" s="1"/>
  <c r="F18" i="5"/>
  <c r="H18" i="5" s="1"/>
  <c r="F11" i="5"/>
  <c r="H11" i="5" s="1"/>
  <c r="F15" i="5"/>
  <c r="H15" i="5" s="1"/>
  <c r="F17" i="5"/>
  <c r="H17" i="5" s="1"/>
  <c r="F13" i="5"/>
  <c r="H13" i="5" s="1"/>
  <c r="F10" i="5"/>
  <c r="H10" i="5" s="1"/>
  <c r="F9" i="1"/>
  <c r="G9" i="1" s="1"/>
  <c r="F4" i="1"/>
  <c r="G4" i="1" s="1"/>
  <c r="F17" i="1"/>
  <c r="G17" i="1" s="1"/>
  <c r="F16" i="1"/>
  <c r="G16" i="1" s="1"/>
  <c r="F14" i="1"/>
  <c r="G14" i="1" s="1"/>
  <c r="F7" i="1"/>
  <c r="G7" i="1" s="1"/>
  <c r="F15" i="1"/>
  <c r="G15" i="1" s="1"/>
  <c r="F23" i="6" l="1"/>
  <c r="H23" i="6" s="1"/>
  <c r="F28" i="6"/>
  <c r="H28" i="6" s="1"/>
  <c r="F21" i="6"/>
  <c r="H21" i="6" s="1"/>
  <c r="F24" i="6"/>
  <c r="H24" i="6" s="1"/>
</calcChain>
</file>

<file path=xl/sharedStrings.xml><?xml version="1.0" encoding="utf-8"?>
<sst xmlns="http://schemas.openxmlformats.org/spreadsheetml/2006/main" count="1729" uniqueCount="208">
  <si>
    <t>Comment utiliser le fichier :</t>
  </si>
  <si>
    <t>1. Aller dans l'onglet concours</t>
  </si>
  <si>
    <t xml:space="preserve">2. Modifier seulement le nom des concours </t>
  </si>
  <si>
    <t>3. Procéder à la rentrée des données</t>
  </si>
  <si>
    <r>
      <t xml:space="preserve">Toutes les cellules grises ne devraient </t>
    </r>
    <r>
      <rPr>
        <b/>
        <sz val="11"/>
        <color rgb="FFFF0000"/>
        <rFont val="Calibri"/>
        <family val="2"/>
        <scheme val="minor"/>
      </rPr>
      <t>PAS</t>
    </r>
    <r>
      <rPr>
        <sz val="11"/>
        <color rgb="FFFF0000"/>
        <rFont val="Calibri"/>
        <family val="2"/>
        <scheme val="minor"/>
      </rPr>
      <t xml:space="preserve"> être modifiées car elle contiennent des formules.</t>
    </r>
  </si>
  <si>
    <r>
      <t>4.</t>
    </r>
    <r>
      <rPr>
        <sz val="11"/>
        <color rgb="FFFF0000"/>
        <rFont val="Calibri"/>
        <family val="2"/>
        <scheme val="minor"/>
      </rPr>
      <t>Évitez de remplir la dernière ligne de chaque tableau.</t>
    </r>
    <r>
      <rPr>
        <sz val="11"/>
        <color theme="1"/>
        <rFont val="Calibri"/>
        <family val="2"/>
        <scheme val="minor"/>
      </rPr>
      <t xml:space="preserve"> Si il vous manque de lignes, sélectionnez la dernière ligne au complet (en cliquant sur le chiffre à gauche associé), faites clique-droit sur le chiffre de la ligne sélectionnez "Copier". Puis refaites clique-droit sur le chiffre de la même ligne et sélectionner "Insérer les cellules copiées". Comme ça les formules vont se suivre.</t>
    </r>
  </si>
  <si>
    <t>5. Pour masquer des lignes vides, sélectionnez les lignes au complet vides, faites clique-droit sur le chiffre de la ligne et sélectionner "Masquer".</t>
  </si>
  <si>
    <t>Pour les afficher, faites le même procéder et cliquez sur "Afficher". Magie, ça fonctionne aussi avec les colonnes !</t>
  </si>
  <si>
    <t>Je vous recommande de faire cette opération avant l'impression pour évitez d'imprimer un fichier avec plein de cellules vides</t>
  </si>
  <si>
    <t>Également, comme le fichier est gros, je recommande de Masquer les colonnes des concours n'ayant pas encore eu lieu.</t>
  </si>
  <si>
    <t>6. Pour imprimer le document en PDF, sélectionnez "Imprimer le classeur entier". Indiquez la page 3 dans la première case</t>
  </si>
  <si>
    <t>Et indiquez la page max dans la deuxième case (ex: 5 ou plus)</t>
  </si>
  <si>
    <t>S'assurer de sélectionner en dernier "Ajuster toute les colonnes à…"</t>
  </si>
  <si>
    <t>Concours</t>
  </si>
  <si>
    <t>#AERE</t>
  </si>
  <si>
    <t>Prénom</t>
  </si>
  <si>
    <t>Cavalier</t>
  </si>
  <si>
    <t>Cheval</t>
  </si>
  <si>
    <t>Cumulatif</t>
  </si>
  <si>
    <t>Rang</t>
  </si>
  <si>
    <t>Rang Gala</t>
  </si>
  <si>
    <t>Initiation Poney</t>
  </si>
  <si>
    <t>Reprise 1</t>
  </si>
  <si>
    <t>Nbr de cavalier</t>
  </si>
  <si>
    <t>Reprise 2</t>
  </si>
  <si>
    <t>Reprise 3</t>
  </si>
  <si>
    <t>TOTAL POINT</t>
  </si>
  <si>
    <t>Résultats</t>
  </si>
  <si>
    <t>Position</t>
  </si>
  <si>
    <t>Points</t>
  </si>
  <si>
    <t>Initiation Junior</t>
  </si>
  <si>
    <t>Initiation Adulte</t>
  </si>
  <si>
    <t>Initiation Ouvert</t>
  </si>
  <si>
    <t>Rang KUR</t>
  </si>
  <si>
    <t>TOTAL SAISON KUR</t>
  </si>
  <si>
    <t>Entraînement Poney</t>
  </si>
  <si>
    <t>Kur</t>
  </si>
  <si>
    <t>Entraînement Junior</t>
  </si>
  <si>
    <t>Entraînement Adulte</t>
  </si>
  <si>
    <t>Entraînement Ouvert</t>
  </si>
  <si>
    <t>Niveau 1 Poney</t>
  </si>
  <si>
    <t>Niveau 1 Junior</t>
  </si>
  <si>
    <t>Niveau 1 Adulte</t>
  </si>
  <si>
    <t>Niveau 1 Ouvert</t>
  </si>
  <si>
    <t>Niveau 2 Ouvert</t>
  </si>
  <si>
    <t>Niveau 3 Ouvert</t>
  </si>
  <si>
    <t>Points accordés</t>
  </si>
  <si>
    <t>Bromont 
16-17 mai 2026</t>
  </si>
  <si>
    <t>Géronimo
27-28 juin 2026</t>
  </si>
  <si>
    <t>Équilibre
18-19 juillet 2026</t>
  </si>
  <si>
    <t>Domaine Avalon
8-9 août 2026</t>
  </si>
  <si>
    <t>Royale
22-23 août 2026</t>
  </si>
  <si>
    <t>Bromont Finale
5-6 septembre 2026</t>
  </si>
  <si>
    <t>Lilas</t>
  </si>
  <si>
    <t>Just Call me Virgule</t>
  </si>
  <si>
    <t>Porto Bello</t>
  </si>
  <si>
    <t>Midnight Socks</t>
  </si>
  <si>
    <t>Estelle</t>
  </si>
  <si>
    <t>Brousseau</t>
  </si>
  <si>
    <t>Lisy</t>
  </si>
  <si>
    <t>Flavie</t>
  </si>
  <si>
    <t>Avignon Bourque</t>
  </si>
  <si>
    <t>Belami</t>
  </si>
  <si>
    <t>Victoria</t>
  </si>
  <si>
    <t>Gadbois</t>
  </si>
  <si>
    <t>Dunlin</t>
  </si>
  <si>
    <t>Julianne</t>
  </si>
  <si>
    <t>Rouleau</t>
  </si>
  <si>
    <t>Bali de Brio</t>
  </si>
  <si>
    <t>Melina</t>
  </si>
  <si>
    <t>Cordeau</t>
  </si>
  <si>
    <t>Sheintan Blues</t>
  </si>
  <si>
    <t>Éloïse</t>
  </si>
  <si>
    <t>Couture</t>
  </si>
  <si>
    <t>Helada de Soleado</t>
  </si>
  <si>
    <t>Vicky</t>
  </si>
  <si>
    <t>Laquerre</t>
  </si>
  <si>
    <t>Montana</t>
  </si>
  <si>
    <t>Tremblay</t>
  </si>
  <si>
    <t>Valerie</t>
  </si>
  <si>
    <t>Pouliot</t>
  </si>
  <si>
    <t>Ernest Hemingway</t>
  </si>
  <si>
    <t>Zoé</t>
  </si>
  <si>
    <t>Lessard-Martin</t>
  </si>
  <si>
    <t>Roxy</t>
  </si>
  <si>
    <t>Paula</t>
  </si>
  <si>
    <t>Auersperg</t>
  </si>
  <si>
    <t>Bucati</t>
  </si>
  <si>
    <t>Juliette</t>
  </si>
  <si>
    <t>Saint-Pierre</t>
  </si>
  <si>
    <t>Magnum</t>
  </si>
  <si>
    <t>dao</t>
  </si>
  <si>
    <t>Marie-Christine</t>
  </si>
  <si>
    <t>Hétu</t>
  </si>
  <si>
    <t>Ramses</t>
  </si>
  <si>
    <t>Viviane</t>
  </si>
  <si>
    <t>Pontbriand</t>
  </si>
  <si>
    <t>Bella</t>
  </si>
  <si>
    <t>Eloise</t>
  </si>
  <si>
    <t>Maika</t>
  </si>
  <si>
    <t>Juteau</t>
  </si>
  <si>
    <t>Zalegro</t>
  </si>
  <si>
    <t>Charlie</t>
  </si>
  <si>
    <t>Scott-Brunet</t>
  </si>
  <si>
    <t>timothy de l'Ardoise</t>
  </si>
  <si>
    <t>Boulerice</t>
  </si>
  <si>
    <t>Béatrice</t>
  </si>
  <si>
    <t>Alexane</t>
  </si>
  <si>
    <t>Hetu</t>
  </si>
  <si>
    <t>Bentley III</t>
  </si>
  <si>
    <t>Marie-Pier</t>
  </si>
  <si>
    <t>Genessis IA</t>
  </si>
  <si>
    <t>Rebecca</t>
  </si>
  <si>
    <t>Boiteaux</t>
  </si>
  <si>
    <t>Pelletier</t>
  </si>
  <si>
    <t>Flore-Anne</t>
  </si>
  <si>
    <t>Boutin</t>
  </si>
  <si>
    <t>Cosack</t>
  </si>
  <si>
    <t>Marie-Frédérique</t>
  </si>
  <si>
    <t>Villemaire</t>
  </si>
  <si>
    <t>Tiny</t>
  </si>
  <si>
    <t>Boudreau</t>
  </si>
  <si>
    <t>Éliane</t>
  </si>
  <si>
    <t>Elia</t>
  </si>
  <si>
    <t>Forgues</t>
  </si>
  <si>
    <t>Odette</t>
  </si>
  <si>
    <t>Morin</t>
  </si>
  <si>
    <t>Audrey-Ann</t>
  </si>
  <si>
    <t>Vaskelis</t>
  </si>
  <si>
    <t>Megane</t>
  </si>
  <si>
    <t>Calypso</t>
  </si>
  <si>
    <t>Sascha</t>
  </si>
  <si>
    <t>Rousseau-Degrois</t>
  </si>
  <si>
    <t>Maylo</t>
  </si>
  <si>
    <t>Delphine</t>
  </si>
  <si>
    <t>Mustang</t>
  </si>
  <si>
    <t>Caron-Goffaux</t>
  </si>
  <si>
    <t>Picasso</t>
  </si>
  <si>
    <t>Danielle</t>
  </si>
  <si>
    <t>Fournier-Levesque</t>
  </si>
  <si>
    <t>Bo Duke</t>
  </si>
  <si>
    <t>Or</t>
  </si>
  <si>
    <t>Élizabeth</t>
  </si>
  <si>
    <t>Ducharme</t>
  </si>
  <si>
    <t>Charlot</t>
  </si>
  <si>
    <t>Véronique</t>
  </si>
  <si>
    <t>Corriveau</t>
  </si>
  <si>
    <t>Lockwood</t>
  </si>
  <si>
    <t>Cariko 3</t>
  </si>
  <si>
    <t>Genest</t>
  </si>
  <si>
    <t>Marianne</t>
  </si>
  <si>
    <t>Annie</t>
  </si>
  <si>
    <t>Levesque</t>
  </si>
  <si>
    <t>George Cluny</t>
  </si>
  <si>
    <t>Sarah</t>
  </si>
  <si>
    <t>Gibault</t>
  </si>
  <si>
    <t>Jewell's lassic Touch C</t>
  </si>
  <si>
    <t xml:space="preserve">Annie </t>
  </si>
  <si>
    <t>Lesvesque</t>
  </si>
  <si>
    <t>51.06</t>
  </si>
  <si>
    <t>Justine Arguin</t>
  </si>
  <si>
    <t>Tanguy</t>
  </si>
  <si>
    <t>Moka</t>
  </si>
  <si>
    <t>Henry</t>
  </si>
  <si>
    <t>Ouellet</t>
  </si>
  <si>
    <t>Estelle FF</t>
  </si>
  <si>
    <t>Violoaine</t>
  </si>
  <si>
    <t>Fortin</t>
  </si>
  <si>
    <t xml:space="preserve">Quincy de Brio </t>
  </si>
  <si>
    <t>Juliane</t>
  </si>
  <si>
    <t>Pickolo</t>
  </si>
  <si>
    <t>Jade</t>
  </si>
  <si>
    <t>Paré</t>
  </si>
  <si>
    <t>Croquette</t>
  </si>
  <si>
    <t>Jodianne</t>
  </si>
  <si>
    <t>Jetdor D'Astra</t>
  </si>
  <si>
    <t>Marie-Chantal</t>
  </si>
  <si>
    <t>Spooner</t>
  </si>
  <si>
    <t>Maïka</t>
  </si>
  <si>
    <t>Bombardier</t>
  </si>
  <si>
    <t>Inchallah</t>
  </si>
  <si>
    <t>Sofia</t>
  </si>
  <si>
    <t>Keuremtjes</t>
  </si>
  <si>
    <t>Pickles</t>
  </si>
  <si>
    <t>Dudoit</t>
  </si>
  <si>
    <t>Juan Sebastian</t>
  </si>
  <si>
    <t>Bv Sandpiper</t>
  </si>
  <si>
    <t>Eve</t>
  </si>
  <si>
    <t>Fontain</t>
  </si>
  <si>
    <t>Weiser</t>
  </si>
  <si>
    <t>France</t>
  </si>
  <si>
    <t>Allard</t>
  </si>
  <si>
    <t>George W</t>
  </si>
  <si>
    <t>Laurence</t>
  </si>
  <si>
    <t>Dicaire</t>
  </si>
  <si>
    <t>Billy</t>
  </si>
  <si>
    <t>Berthiaume</t>
  </si>
  <si>
    <t>Coyote</t>
  </si>
  <si>
    <t>Camille</t>
  </si>
  <si>
    <t>Maggie</t>
  </si>
  <si>
    <t>Eliana</t>
  </si>
  <si>
    <t>Coralie</t>
  </si>
  <si>
    <t>Cleroux</t>
  </si>
  <si>
    <t>Cri de Joie</t>
  </si>
  <si>
    <t>Josette</t>
  </si>
  <si>
    <t>Midnights Socks</t>
  </si>
  <si>
    <t>Nora Eve</t>
  </si>
  <si>
    <t>Stella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</si>
</sst>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4" borderId="3" xfId="0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/>
    </xf>
    <xf numFmtId="165" fontId="0" fillId="0" borderId="0" xfId="0" applyNumberFormat="1"/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8" xfId="0" applyBorder="1"/>
    <xf numFmtId="0" fontId="0" fillId="4" borderId="1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3" xfId="0" applyBorder="1"/>
    <xf numFmtId="0" fontId="4" fillId="0" borderId="0" xfId="0" applyFont="1"/>
    <xf numFmtId="0" fontId="0" fillId="0" borderId="0" xfId="0" applyAlignment="1">
      <alignment wrapText="1"/>
    </xf>
    <xf numFmtId="3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17</xdr:row>
      <xdr:rowOff>142875</xdr:rowOff>
    </xdr:from>
    <xdr:to>
      <xdr:col>5</xdr:col>
      <xdr:colOff>441520</xdr:colOff>
      <xdr:row>34</xdr:row>
      <xdr:rowOff>95250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462C61-BD8C-4B02-B548-0F8D4B7EF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3190875"/>
          <a:ext cx="2213170" cy="3190875"/>
        </a:xfrm>
        <a:prstGeom prst="rect">
          <a:avLst/>
        </a:prstGeom>
      </xdr:spPr>
    </xdr:pic>
    <xdr:clientData/>
  </xdr:twoCellAnchor>
  <xdr:twoCellAnchor>
    <xdr:from>
      <xdr:col>2</xdr:col>
      <xdr:colOff>523875</xdr:colOff>
      <xdr:row>18</xdr:row>
      <xdr:rowOff>104775</xdr:rowOff>
    </xdr:from>
    <xdr:to>
      <xdr:col>5</xdr:col>
      <xdr:colOff>371475</xdr:colOff>
      <xdr:row>21</xdr:row>
      <xdr:rowOff>47625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80D0C6AB-C7AB-4360-999C-B88EC2474260}"/>
            </a:ext>
          </a:extLst>
        </xdr:cNvPr>
        <xdr:cNvSpPr/>
      </xdr:nvSpPr>
      <xdr:spPr>
        <a:xfrm>
          <a:off x="2047875" y="3343275"/>
          <a:ext cx="2133600" cy="5143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  <xdr:twoCellAnchor>
    <xdr:from>
      <xdr:col>3</xdr:col>
      <xdr:colOff>219075</xdr:colOff>
      <xdr:row>21</xdr:row>
      <xdr:rowOff>28575</xdr:rowOff>
    </xdr:from>
    <xdr:to>
      <xdr:col>3</xdr:col>
      <xdr:colOff>523874</xdr:colOff>
      <xdr:row>22</xdr:row>
      <xdr:rowOff>47625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F50D2F7E-AC65-4E59-98B9-376E292E98EB}"/>
            </a:ext>
          </a:extLst>
        </xdr:cNvPr>
        <xdr:cNvSpPr/>
      </xdr:nvSpPr>
      <xdr:spPr>
        <a:xfrm>
          <a:off x="2505075" y="3838575"/>
          <a:ext cx="304799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  <xdr:twoCellAnchor>
    <xdr:from>
      <xdr:col>2</xdr:col>
      <xdr:colOff>523875</xdr:colOff>
      <xdr:row>30</xdr:row>
      <xdr:rowOff>190499</xdr:rowOff>
    </xdr:from>
    <xdr:to>
      <xdr:col>5</xdr:col>
      <xdr:colOff>371475</xdr:colOff>
      <xdr:row>33</xdr:row>
      <xdr:rowOff>47624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5F948AC1-4BDF-4798-828D-A8375FAC3BF5}"/>
            </a:ext>
          </a:extLst>
        </xdr:cNvPr>
        <xdr:cNvSpPr/>
      </xdr:nvSpPr>
      <xdr:spPr>
        <a:xfrm>
          <a:off x="2047875" y="5714999"/>
          <a:ext cx="2133600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intage" displayName="Pointage" ref="A1:B17" totalsRowShown="0">
  <autoFilter ref="A1:B17" xr:uid="{00000000-0009-0000-0100-000001000000}"/>
  <tableColumns count="2">
    <tableColumn id="1" xr3:uid="{00000000-0010-0000-0000-000001000000}" name="Position"/>
    <tableColumn id="2" xr3:uid="{00000000-0010-0000-0000-000002000000}" name="Points accordés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B6EC-B625-4F19-9BA9-F63355B71EFC}">
  <sheetPr>
    <tabColor rgb="FFFF0000"/>
    <pageSetUpPr fitToPage="1"/>
  </sheetPr>
  <dimension ref="A1:H16"/>
  <sheetViews>
    <sheetView workbookViewId="0">
      <selection activeCell="H18" sqref="H18"/>
    </sheetView>
  </sheetViews>
  <sheetFormatPr baseColWidth="10" defaultColWidth="11.42578125"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s="45" t="s">
        <v>4</v>
      </c>
    </row>
    <row r="6" spans="1:8" x14ac:dyDescent="0.25">
      <c r="A6" s="81" t="s">
        <v>5</v>
      </c>
      <c r="B6" s="81"/>
      <c r="C6" s="81"/>
      <c r="D6" s="81"/>
      <c r="E6" s="81"/>
      <c r="F6" s="81"/>
      <c r="G6" s="81"/>
      <c r="H6" s="81"/>
    </row>
    <row r="7" spans="1:8" x14ac:dyDescent="0.25">
      <c r="A7" s="81"/>
      <c r="B7" s="81"/>
      <c r="C7" s="81"/>
      <c r="D7" s="81"/>
      <c r="E7" s="81"/>
      <c r="F7" s="81"/>
      <c r="G7" s="81"/>
      <c r="H7" s="81"/>
    </row>
    <row r="8" spans="1:8" x14ac:dyDescent="0.25">
      <c r="A8" s="81"/>
      <c r="B8" s="81"/>
      <c r="C8" s="81"/>
      <c r="D8" s="81"/>
      <c r="E8" s="81"/>
      <c r="F8" s="81"/>
      <c r="G8" s="81"/>
      <c r="H8" s="81"/>
    </row>
    <row r="9" spans="1:8" x14ac:dyDescent="0.25">
      <c r="A9" s="81"/>
      <c r="B9" s="81"/>
      <c r="C9" s="81"/>
      <c r="D9" s="81"/>
      <c r="E9" s="81"/>
      <c r="F9" s="81"/>
      <c r="G9" s="81"/>
      <c r="H9" s="81"/>
    </row>
    <row r="10" spans="1:8" x14ac:dyDescent="0.25">
      <c r="A10" t="s">
        <v>6</v>
      </c>
    </row>
    <row r="11" spans="1:8" x14ac:dyDescent="0.25">
      <c r="A11" t="s">
        <v>7</v>
      </c>
    </row>
    <row r="12" spans="1:8" x14ac:dyDescent="0.25">
      <c r="A12" t="s">
        <v>8</v>
      </c>
    </row>
    <row r="13" spans="1:8" x14ac:dyDescent="0.25">
      <c r="A13" t="s">
        <v>9</v>
      </c>
    </row>
    <row r="14" spans="1:8" x14ac:dyDescent="0.25">
      <c r="A14" t="s">
        <v>10</v>
      </c>
    </row>
    <row r="15" spans="1:8" x14ac:dyDescent="0.25">
      <c r="A15" t="s">
        <v>11</v>
      </c>
    </row>
    <row r="16" spans="1:8" x14ac:dyDescent="0.25">
      <c r="A16" t="s">
        <v>12</v>
      </c>
    </row>
  </sheetData>
  <mergeCells count="1">
    <mergeCell ref="A6:H9"/>
  </mergeCells>
  <pageMargins left="0.7" right="0.7" top="0.75" bottom="0.75" header="0.3" footer="0.3"/>
  <pageSetup scale="7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AFF5-A695-4B63-B902-6E681EA70A27}">
  <dimension ref="A1:B7"/>
  <sheetViews>
    <sheetView workbookViewId="0">
      <selection activeCell="B19" sqref="B19"/>
    </sheetView>
  </sheetViews>
  <sheetFormatPr baseColWidth="10" defaultColWidth="11.42578125" defaultRowHeight="15" x14ac:dyDescent="0.25"/>
  <cols>
    <col min="2" max="2" width="45.85546875" customWidth="1"/>
  </cols>
  <sheetData>
    <row r="1" spans="1:2" x14ac:dyDescent="0.25">
      <c r="A1" t="s">
        <v>13</v>
      </c>
    </row>
    <row r="2" spans="1:2" ht="30" x14ac:dyDescent="0.25">
      <c r="A2">
        <v>1</v>
      </c>
      <c r="B2" s="46" t="s">
        <v>47</v>
      </c>
    </row>
    <row r="3" spans="1:2" ht="30" x14ac:dyDescent="0.25">
      <c r="A3">
        <v>2</v>
      </c>
      <c r="B3" s="46" t="s">
        <v>48</v>
      </c>
    </row>
    <row r="4" spans="1:2" ht="30" x14ac:dyDescent="0.25">
      <c r="A4">
        <v>3</v>
      </c>
      <c r="B4" s="46" t="s">
        <v>49</v>
      </c>
    </row>
    <row r="5" spans="1:2" ht="30" x14ac:dyDescent="0.25">
      <c r="A5">
        <v>4</v>
      </c>
      <c r="B5" s="46" t="s">
        <v>50</v>
      </c>
    </row>
    <row r="6" spans="1:2" ht="30" x14ac:dyDescent="0.25">
      <c r="A6">
        <v>5</v>
      </c>
      <c r="B6" s="46" t="s">
        <v>51</v>
      </c>
    </row>
    <row r="7" spans="1:2" ht="30" x14ac:dyDescent="0.25">
      <c r="A7">
        <v>6</v>
      </c>
      <c r="B7" s="46" t="s">
        <v>52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O32"/>
  <sheetViews>
    <sheetView tabSelected="1" zoomScale="70" zoomScaleNormal="70" workbookViewId="0">
      <pane xSplit="7" ySplit="1" topLeftCell="AO2" activePane="bottomRight" state="frozen"/>
      <selection pane="topRight" activeCell="AE59" sqref="AE59"/>
      <selection pane="bottomLeft" activeCell="AE59" sqref="AE59"/>
      <selection pane="bottomRight" activeCell="D12" sqref="D12"/>
    </sheetView>
  </sheetViews>
  <sheetFormatPr baseColWidth="10" defaultColWidth="11.42578125" defaultRowHeight="15" x14ac:dyDescent="0.25"/>
  <cols>
    <col min="1" max="1" width="8.85546875" bestFit="1" customWidth="1"/>
    <col min="2" max="2" width="18.42578125" bestFit="1" customWidth="1"/>
    <col min="3" max="3" width="17.42578125" bestFit="1" customWidth="1"/>
    <col min="4" max="4" width="24" bestFit="1" customWidth="1"/>
    <col min="5" max="5" width="9.7109375" bestFit="1" customWidth="1"/>
    <col min="6" max="6" width="5.42578125" bestFit="1" customWidth="1"/>
    <col min="7" max="7" width="9.42578125" bestFit="1" customWidth="1"/>
    <col min="8" max="8" width="8" customWidth="1"/>
    <col min="9" max="9" width="8.28515625" customWidth="1"/>
    <col min="10" max="10" width="6" customWidth="1"/>
    <col min="11" max="11" width="8" customWidth="1"/>
    <col min="12" max="12" width="8.28515625" customWidth="1"/>
    <col min="13" max="13" width="6" customWidth="1"/>
    <col min="14" max="14" width="8" customWidth="1"/>
    <col min="15" max="15" width="8.28515625" customWidth="1"/>
    <col min="16" max="16" width="6" customWidth="1"/>
    <col min="17" max="17" width="4.140625" style="1" customWidth="1"/>
    <col min="18" max="18" width="8" customWidth="1"/>
    <col min="19" max="19" width="8.28515625" customWidth="1"/>
    <col min="20" max="20" width="6" customWidth="1"/>
    <col min="21" max="21" width="8" customWidth="1"/>
    <col min="22" max="22" width="8.28515625" customWidth="1"/>
    <col min="23" max="24" width="6" customWidth="1"/>
    <col min="25" max="28" width="8" customWidth="1"/>
    <col min="29" max="29" width="8.28515625" customWidth="1"/>
    <col min="30" max="30" width="6" customWidth="1"/>
    <col min="31" max="31" width="8" customWidth="1"/>
    <col min="32" max="32" width="8.28515625" customWidth="1"/>
    <col min="33" max="33" width="6" customWidth="1"/>
    <col min="34" max="34" width="8" customWidth="1"/>
    <col min="35" max="35" width="8.28515625" customWidth="1"/>
    <col min="36" max="36" width="6" customWidth="1"/>
    <col min="37" max="37" width="12.42578125" bestFit="1" customWidth="1"/>
    <col min="38" max="38" width="8" customWidth="1"/>
    <col min="39" max="39" width="8.28515625" customWidth="1"/>
    <col min="40" max="40" width="6" customWidth="1"/>
    <col min="41" max="41" width="8" customWidth="1"/>
    <col min="42" max="42" width="8.28515625" customWidth="1"/>
    <col min="43" max="43" width="6" customWidth="1"/>
    <col min="44" max="44" width="8" customWidth="1"/>
    <col min="45" max="45" width="8.28515625" customWidth="1"/>
    <col min="46" max="47" width="6" customWidth="1"/>
    <col min="48" max="48" width="8" customWidth="1"/>
    <col min="49" max="49" width="8.28515625" customWidth="1"/>
    <col min="50" max="50" width="6" customWidth="1"/>
    <col min="51" max="51" width="8" customWidth="1"/>
    <col min="52" max="52" width="8.28515625" customWidth="1"/>
    <col min="53" max="53" width="6" customWidth="1"/>
    <col min="54" max="54" width="8" customWidth="1"/>
    <col min="55" max="55" width="8.28515625" customWidth="1"/>
    <col min="56" max="57" width="6" customWidth="1"/>
    <col min="58" max="58" width="8" customWidth="1"/>
    <col min="59" max="59" width="8.28515625" customWidth="1"/>
    <col min="60" max="60" width="6" customWidth="1"/>
    <col min="61" max="61" width="8" customWidth="1"/>
    <col min="62" max="62" width="8.28515625" customWidth="1"/>
    <col min="63" max="63" width="6" customWidth="1"/>
    <col min="64" max="64" width="8" customWidth="1"/>
    <col min="65" max="65" width="9.7109375" bestFit="1" customWidth="1"/>
    <col min="66" max="66" width="6" customWidth="1"/>
    <col min="67" max="67" width="12.42578125" bestFit="1" customWidth="1"/>
  </cols>
  <sheetData>
    <row r="1" spans="1:67" s="25" customFormat="1" x14ac:dyDescent="0.25">
      <c r="A1" s="12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66" t="str">
        <f>VLOOKUP(1,Concours!$A$2:$B$6,2,FALSE)</f>
        <v>Bromont 
16-17 mai 2026</v>
      </c>
      <c r="I1" s="67"/>
      <c r="J1" s="67"/>
      <c r="K1" s="67"/>
      <c r="L1" s="67"/>
      <c r="M1" s="67"/>
      <c r="N1" s="67"/>
      <c r="O1" s="67"/>
      <c r="P1" s="67"/>
      <c r="Q1" s="68"/>
      <c r="R1" s="69" t="str">
        <f>VLOOKUP(2,Concours!$A$2:$B$6,2,FALSE)</f>
        <v>Géronimo
27-28 juin 2026</v>
      </c>
      <c r="S1" s="70"/>
      <c r="T1" s="70"/>
      <c r="U1" s="70"/>
      <c r="V1" s="70"/>
      <c r="W1" s="70"/>
      <c r="X1" s="70"/>
      <c r="Y1" s="70"/>
      <c r="Z1" s="70"/>
      <c r="AA1" s="71"/>
      <c r="AB1" s="66" t="str">
        <f>VLOOKUP(3,Concours!$A$2:$B$6,2,FALSE)</f>
        <v>Équilibre
18-19 juillet 2026</v>
      </c>
      <c r="AC1" s="67"/>
      <c r="AD1" s="67"/>
      <c r="AE1" s="67"/>
      <c r="AF1" s="67"/>
      <c r="AG1" s="67"/>
      <c r="AH1" s="67"/>
      <c r="AI1" s="67"/>
      <c r="AJ1" s="67"/>
      <c r="AK1" s="68"/>
      <c r="AL1" s="69" t="str">
        <f>VLOOKUP(4,Concours!$A$2:$B$6,2,FALSE)</f>
        <v>Domaine Avalon
8-9 août 2026</v>
      </c>
      <c r="AM1" s="70"/>
      <c r="AN1" s="70"/>
      <c r="AO1" s="70"/>
      <c r="AP1" s="70"/>
      <c r="AQ1" s="70"/>
      <c r="AR1" s="70"/>
      <c r="AS1" s="70"/>
      <c r="AT1" s="70"/>
      <c r="AU1" s="71"/>
      <c r="AV1" s="66" t="str">
        <f>Concours!B6</f>
        <v>Royale
22-23 août 2026</v>
      </c>
      <c r="AW1" s="67"/>
      <c r="AX1" s="67"/>
      <c r="AY1" s="67"/>
      <c r="AZ1" s="67"/>
      <c r="BA1" s="67"/>
      <c r="BB1" s="67"/>
      <c r="BC1" s="67"/>
      <c r="BD1" s="67"/>
      <c r="BE1" s="68"/>
      <c r="BF1" s="60" t="str">
        <f>Concours!B7</f>
        <v>Bromont Finale
5-6 septembre 2026</v>
      </c>
      <c r="BG1" s="61"/>
      <c r="BH1" s="61"/>
      <c r="BI1" s="61"/>
      <c r="BJ1" s="61"/>
      <c r="BK1" s="61"/>
      <c r="BL1" s="61"/>
      <c r="BM1" s="61"/>
      <c r="BN1" s="61"/>
      <c r="BO1" s="62"/>
    </row>
    <row r="2" spans="1:67" x14ac:dyDescent="0.25">
      <c r="A2" s="78" t="s">
        <v>21</v>
      </c>
      <c r="B2" s="79"/>
      <c r="C2" s="79"/>
      <c r="D2" s="79"/>
      <c r="E2" s="79"/>
      <c r="F2" s="79"/>
      <c r="G2" s="80"/>
      <c r="H2" s="5" t="s">
        <v>22</v>
      </c>
      <c r="I2" s="18" t="s">
        <v>23</v>
      </c>
      <c r="J2" s="11">
        <v>1</v>
      </c>
      <c r="K2" s="6" t="s">
        <v>24</v>
      </c>
      <c r="L2" s="18" t="s">
        <v>23</v>
      </c>
      <c r="M2" s="11">
        <v>1</v>
      </c>
      <c r="N2" s="6" t="s">
        <v>25</v>
      </c>
      <c r="O2" s="18" t="s">
        <v>23</v>
      </c>
      <c r="P2" s="11">
        <v>1</v>
      </c>
      <c r="Q2" s="63" t="s">
        <v>26</v>
      </c>
      <c r="R2" s="5" t="s">
        <v>22</v>
      </c>
      <c r="S2" s="18" t="s">
        <v>23</v>
      </c>
      <c r="T2" s="15">
        <v>1</v>
      </c>
      <c r="U2" s="6" t="s">
        <v>24</v>
      </c>
      <c r="V2" s="18" t="s">
        <v>23</v>
      </c>
      <c r="W2" s="15">
        <v>1</v>
      </c>
      <c r="X2" s="6" t="s">
        <v>25</v>
      </c>
      <c r="Y2" s="18" t="s">
        <v>23</v>
      </c>
      <c r="Z2" s="15">
        <v>1</v>
      </c>
      <c r="AA2" s="63" t="s">
        <v>26</v>
      </c>
      <c r="AB2" s="5" t="s">
        <v>22</v>
      </c>
      <c r="AC2" s="18" t="s">
        <v>23</v>
      </c>
      <c r="AD2" s="11">
        <v>3</v>
      </c>
      <c r="AE2" s="6" t="s">
        <v>24</v>
      </c>
      <c r="AF2" s="18" t="s">
        <v>23</v>
      </c>
      <c r="AG2" s="11">
        <v>3</v>
      </c>
      <c r="AH2" s="6" t="s">
        <v>25</v>
      </c>
      <c r="AI2" s="18" t="s">
        <v>23</v>
      </c>
      <c r="AJ2" s="11">
        <v>3</v>
      </c>
      <c r="AK2" s="63" t="s">
        <v>26</v>
      </c>
      <c r="AL2" s="5" t="s">
        <v>22</v>
      </c>
      <c r="AM2" s="18" t="s">
        <v>23</v>
      </c>
      <c r="AN2" s="15">
        <v>1</v>
      </c>
      <c r="AO2" s="6" t="s">
        <v>24</v>
      </c>
      <c r="AP2" s="18" t="s">
        <v>23</v>
      </c>
      <c r="AQ2" s="15">
        <v>1</v>
      </c>
      <c r="AR2" s="6" t="s">
        <v>25</v>
      </c>
      <c r="AS2" s="18" t="s">
        <v>23</v>
      </c>
      <c r="AT2" s="15">
        <v>1</v>
      </c>
      <c r="AU2" s="63" t="s">
        <v>26</v>
      </c>
      <c r="AV2" s="5" t="s">
        <v>22</v>
      </c>
      <c r="AW2" s="18" t="s">
        <v>23</v>
      </c>
      <c r="AX2" s="11">
        <v>2</v>
      </c>
      <c r="AY2" s="6" t="s">
        <v>24</v>
      </c>
      <c r="AZ2" s="18" t="s">
        <v>23</v>
      </c>
      <c r="BA2" s="11">
        <v>2</v>
      </c>
      <c r="BB2" s="6" t="s">
        <v>25</v>
      </c>
      <c r="BC2" s="18" t="s">
        <v>23</v>
      </c>
      <c r="BD2" s="11">
        <v>2</v>
      </c>
      <c r="BE2" s="63" t="s">
        <v>26</v>
      </c>
      <c r="BF2" s="5" t="s">
        <v>22</v>
      </c>
      <c r="BG2" s="18" t="s">
        <v>23</v>
      </c>
      <c r="BH2" s="54">
        <v>3</v>
      </c>
      <c r="BI2" s="6" t="s">
        <v>24</v>
      </c>
      <c r="BJ2" s="18" t="s">
        <v>23</v>
      </c>
      <c r="BK2" s="54">
        <v>2</v>
      </c>
      <c r="BL2" s="6" t="s">
        <v>25</v>
      </c>
      <c r="BM2" s="18" t="s">
        <v>23</v>
      </c>
      <c r="BN2" s="54">
        <v>3</v>
      </c>
      <c r="BO2" s="63" t="s">
        <v>26</v>
      </c>
    </row>
    <row r="3" spans="1:67" x14ac:dyDescent="0.25">
      <c r="A3" s="75"/>
      <c r="B3" s="76"/>
      <c r="C3" s="76"/>
      <c r="D3" s="76"/>
      <c r="E3" s="76"/>
      <c r="F3" s="76"/>
      <c r="G3" s="77"/>
      <c r="H3" s="3" t="s">
        <v>27</v>
      </c>
      <c r="I3" s="4" t="s">
        <v>28</v>
      </c>
      <c r="J3" s="4" t="s">
        <v>29</v>
      </c>
      <c r="K3" s="4" t="s">
        <v>27</v>
      </c>
      <c r="L3" s="4" t="s">
        <v>28</v>
      </c>
      <c r="M3" s="4" t="s">
        <v>29</v>
      </c>
      <c r="N3" s="4" t="s">
        <v>27</v>
      </c>
      <c r="O3" s="4" t="s">
        <v>28</v>
      </c>
      <c r="P3" s="4" t="s">
        <v>29</v>
      </c>
      <c r="Q3" s="64"/>
      <c r="R3" s="3" t="s">
        <v>27</v>
      </c>
      <c r="S3" s="4" t="s">
        <v>28</v>
      </c>
      <c r="T3" s="4" t="s">
        <v>29</v>
      </c>
      <c r="U3" s="4" t="s">
        <v>27</v>
      </c>
      <c r="V3" s="4" t="s">
        <v>28</v>
      </c>
      <c r="W3" s="4" t="s">
        <v>29</v>
      </c>
      <c r="X3" s="4" t="s">
        <v>27</v>
      </c>
      <c r="Y3" s="4" t="s">
        <v>28</v>
      </c>
      <c r="Z3" s="4" t="s">
        <v>29</v>
      </c>
      <c r="AA3" s="64"/>
      <c r="AB3" s="3" t="s">
        <v>27</v>
      </c>
      <c r="AC3" s="4" t="s">
        <v>28</v>
      </c>
      <c r="AD3" s="4" t="s">
        <v>29</v>
      </c>
      <c r="AE3" s="4" t="s">
        <v>27</v>
      </c>
      <c r="AF3" s="4" t="s">
        <v>28</v>
      </c>
      <c r="AG3" s="4" t="s">
        <v>29</v>
      </c>
      <c r="AH3" s="4" t="s">
        <v>27</v>
      </c>
      <c r="AI3" s="4" t="s">
        <v>28</v>
      </c>
      <c r="AJ3" s="4" t="s">
        <v>29</v>
      </c>
      <c r="AK3" s="64"/>
      <c r="AL3" s="3" t="s">
        <v>27</v>
      </c>
      <c r="AM3" s="4" t="s">
        <v>28</v>
      </c>
      <c r="AN3" s="4" t="s">
        <v>29</v>
      </c>
      <c r="AO3" s="4" t="s">
        <v>27</v>
      </c>
      <c r="AP3" s="4" t="s">
        <v>28</v>
      </c>
      <c r="AQ3" s="4" t="s">
        <v>29</v>
      </c>
      <c r="AR3" s="4" t="s">
        <v>27</v>
      </c>
      <c r="AS3" s="4" t="s">
        <v>28</v>
      </c>
      <c r="AT3" s="4" t="s">
        <v>29</v>
      </c>
      <c r="AU3" s="64"/>
      <c r="AV3" s="3" t="s">
        <v>27</v>
      </c>
      <c r="AW3" s="4" t="s">
        <v>28</v>
      </c>
      <c r="AX3" s="4" t="s">
        <v>29</v>
      </c>
      <c r="AY3" s="4" t="s">
        <v>27</v>
      </c>
      <c r="AZ3" s="4" t="s">
        <v>28</v>
      </c>
      <c r="BA3" s="4" t="s">
        <v>29</v>
      </c>
      <c r="BB3" s="4" t="s">
        <v>27</v>
      </c>
      <c r="BC3" s="4" t="s">
        <v>28</v>
      </c>
      <c r="BD3" s="4" t="s">
        <v>29</v>
      </c>
      <c r="BE3" s="64"/>
      <c r="BF3" s="3" t="s">
        <v>27</v>
      </c>
      <c r="BG3" s="4" t="s">
        <v>28</v>
      </c>
      <c r="BH3" s="4" t="s">
        <v>29</v>
      </c>
      <c r="BI3" s="4" t="s">
        <v>27</v>
      </c>
      <c r="BJ3" s="4" t="s">
        <v>28</v>
      </c>
      <c r="BK3" s="4" t="s">
        <v>29</v>
      </c>
      <c r="BL3" s="4" t="s">
        <v>27</v>
      </c>
      <c r="BM3" s="4" t="s">
        <v>28</v>
      </c>
      <c r="BN3" s="4" t="s">
        <v>29</v>
      </c>
      <c r="BO3" s="64"/>
    </row>
    <row r="4" spans="1:67" x14ac:dyDescent="0.25">
      <c r="A4" s="7"/>
      <c r="B4" s="26" t="s">
        <v>122</v>
      </c>
      <c r="C4" s="44" t="s">
        <v>121</v>
      </c>
      <c r="D4" s="44" t="s">
        <v>53</v>
      </c>
      <c r="E4" s="20">
        <f>Q4+AA4++AK4+AU4+BO4+BE4</f>
        <v>52</v>
      </c>
      <c r="F4" s="21">
        <f t="shared" ref="F4:F9" si="0">IF(E4=0,"",RANK(E4,E$4:E$9,0))</f>
        <v>3</v>
      </c>
      <c r="G4" s="21" t="str">
        <f t="shared" ref="G4:G9" si="1">IF(F4=1,"Or",IF(F4=2,"Argent",IF(F4=3,"Bronze","")))</f>
        <v>Bronze</v>
      </c>
      <c r="H4" s="7">
        <v>66.561999999999998</v>
      </c>
      <c r="I4" s="21">
        <f t="shared" ref="I4:I9" si="2">IF(H4=0,"",RANK(H4,H$4:H$9,0))</f>
        <v>1</v>
      </c>
      <c r="J4" s="21">
        <f>IF(I4="",0,VLOOKUP(I4,Pointage[#All],2,FALSE)*J$2)</f>
        <v>6</v>
      </c>
      <c r="K4" s="9">
        <v>63.436999999999998</v>
      </c>
      <c r="L4" s="21">
        <f t="shared" ref="L4:L9" si="3">IF(K4=0,"",RANK(K4,K$4:K$9,0))</f>
        <v>1</v>
      </c>
      <c r="M4" s="21">
        <f>IF(L4="",0,VLOOKUP(L4,Pointage[#All],2,FALSE)*M$2)</f>
        <v>6</v>
      </c>
      <c r="N4" s="47">
        <v>64750</v>
      </c>
      <c r="O4" s="21">
        <f t="shared" ref="O4:O9" si="4">IF(N4=0,"",RANK(N4,N$4:N$9,0))</f>
        <v>1</v>
      </c>
      <c r="P4" s="21">
        <f>IF(O4="",0,VLOOKUP(O4,Pointage[#All],2,FALSE)*P$2)</f>
        <v>6</v>
      </c>
      <c r="Q4" s="22">
        <f t="shared" ref="Q4:Q9" si="5">IF(J4="","",J4+M4+P4)</f>
        <v>18</v>
      </c>
      <c r="R4" s="7"/>
      <c r="S4" s="21" t="str">
        <f t="shared" ref="S4:S9" si="6">IF(R4=0,"",RANK(R4,R$4:R$9,0))</f>
        <v/>
      </c>
      <c r="T4" s="21">
        <f>IF(S4="",0,VLOOKUP(S4,Pointage[#All],2,FALSE)*T$2)</f>
        <v>0</v>
      </c>
      <c r="U4" s="9"/>
      <c r="V4" s="21" t="str">
        <f t="shared" ref="V4:V9" si="7">IF(U4=0,"",RANK(U4,U$4:U$9,0))</f>
        <v/>
      </c>
      <c r="W4" s="21">
        <f>IF(V4="",0,VLOOKUP(V4,Pointage[#All],2,FALSE)*W$2)</f>
        <v>0</v>
      </c>
      <c r="X4" s="17"/>
      <c r="Y4" s="21" t="str">
        <f t="shared" ref="Y4:Y9" si="8">IF(X4=0,"",RANK(X4,X$4:X$9,0))</f>
        <v/>
      </c>
      <c r="Z4" s="21">
        <f>IF(Y4="",0,VLOOKUP(Y4,Pointage[#All],2,FALSE)*Z$2)</f>
        <v>0</v>
      </c>
      <c r="AA4" s="22">
        <f t="shared" ref="AA4:AA9" si="9">IF(T4="","",T4+W4+Z4)</f>
        <v>0</v>
      </c>
      <c r="AB4" s="7"/>
      <c r="AC4" s="21" t="str">
        <f>IF(AB4=0,"",RANK(AB4,AB$4:AB$9,0))</f>
        <v/>
      </c>
      <c r="AD4" s="21">
        <f>IF(AC4="",0,VLOOKUP(AC4,Pointage[#All],2,FALSE)*AD$2)</f>
        <v>0</v>
      </c>
      <c r="AE4" s="9"/>
      <c r="AF4" s="21" t="str">
        <f t="shared" ref="AF4:AF9" si="10">IF(AE4=0,"",RANK(AE4,AE$4:AE$9,0))</f>
        <v/>
      </c>
      <c r="AG4" s="21">
        <f>IF(AF4="",0,VLOOKUP(AF4,Pointage[#All],2,FALSE)*AG$2)</f>
        <v>0</v>
      </c>
      <c r="AH4" s="9"/>
      <c r="AI4" s="21" t="str">
        <f t="shared" ref="AI4:AI9" si="11">IF(AH4=0,"",RANK(AH4,AH$4:AH$9,0))</f>
        <v/>
      </c>
      <c r="AJ4" s="21">
        <f>IF(AI4="",0,VLOOKUP(AI4,Pointage[#All],2,FALSE)*AJ$2)</f>
        <v>0</v>
      </c>
      <c r="AK4" s="22">
        <f t="shared" ref="AK4:AK9" si="12">IF(AD4="","",AD4+AG4+AJ4)</f>
        <v>0</v>
      </c>
      <c r="AL4" s="7"/>
      <c r="AM4" s="21" t="str">
        <f t="shared" ref="AM4:AM9" si="13">IF(AL4=0,"",RANK(AL4,AL$4:AL$9,0))</f>
        <v/>
      </c>
      <c r="AN4" s="21">
        <f>IF(AM4="",0,VLOOKUP(AM4,Pointage[#All],2,FALSE)*AN$2)</f>
        <v>0</v>
      </c>
      <c r="AO4" s="9"/>
      <c r="AP4" s="21" t="str">
        <f t="shared" ref="AP4:AP9" si="14">IF(AO4=0,"",RANK(AO4,AO$4:AO$9,0))</f>
        <v/>
      </c>
      <c r="AQ4" s="21">
        <f>IF(AP4="",0,VLOOKUP(AP4,Pointage[#All],2,FALSE)*AQ$2)</f>
        <v>0</v>
      </c>
      <c r="AR4" s="9"/>
      <c r="AS4" s="21" t="str">
        <f t="shared" ref="AS4:AS9" si="15">IF(AR4=0,"",RANK(AR4,AR$4:AR$9,0))</f>
        <v/>
      </c>
      <c r="AT4" s="21">
        <f>IF(AS4="",0,VLOOKUP(AS4,Pointage[#All],2,FALSE)*AT$2)</f>
        <v>0</v>
      </c>
      <c r="AU4" s="22">
        <f t="shared" ref="AU4:AU9" si="16">IF(AN4="","",AN4+AQ4+AT4)</f>
        <v>0</v>
      </c>
      <c r="AV4" s="7">
        <v>67.5</v>
      </c>
      <c r="AW4" s="21">
        <f t="shared" ref="AW4:AW9" si="17">IF(AV4=0,"",RANK(AV4,AV$4:AV$9,0))</f>
        <v>2</v>
      </c>
      <c r="AX4" s="21">
        <f>IF(AW4="",0,VLOOKUP(AW4,Pointage[#All],2,FALSE)*AX$2)</f>
        <v>10</v>
      </c>
      <c r="AY4" s="9">
        <v>65.900000000000006</v>
      </c>
      <c r="AZ4" s="21">
        <f t="shared" ref="AZ4:AZ9" si="18">IF(AY4=0,"",RANK(AY4,AY$4:AY$9,0))</f>
        <v>1</v>
      </c>
      <c r="BA4" s="21">
        <f>IF(AZ4="",0,VLOOKUP(AZ4,Pointage[#All],2,FALSE)*BA$2)</f>
        <v>12</v>
      </c>
      <c r="BB4" s="9">
        <v>64.25</v>
      </c>
      <c r="BC4" s="21">
        <f t="shared" ref="BC4:BC9" si="19">IF(BB4=0,"",RANK(BB4,BB$4:BB$9,0))</f>
        <v>1</v>
      </c>
      <c r="BD4" s="21">
        <f>IF(BC4="",0,VLOOKUP(BC4,Pointage[#All],2,FALSE)*BD$2)</f>
        <v>12</v>
      </c>
      <c r="BE4" s="22">
        <f t="shared" ref="BE4:BE9" si="20">IF(AX4="","",AX4+BA4+BD4)</f>
        <v>34</v>
      </c>
      <c r="BF4" s="7"/>
      <c r="BG4" s="21" t="str">
        <f t="shared" ref="BG4:BG9" si="21">IF(BF4=0,"",RANK(BF4,BF$4:BF$9,0))</f>
        <v/>
      </c>
      <c r="BH4" s="21">
        <f>IF(BG4="",0,VLOOKUP(BG4,Pointage[#All],2,FALSE)*BH$2)</f>
        <v>0</v>
      </c>
      <c r="BI4" s="9"/>
      <c r="BJ4" s="21" t="str">
        <f t="shared" ref="BJ4:BJ9" si="22">IF(BI4=0,"",RANK(BI4,BI$4:BI$9,0))</f>
        <v/>
      </c>
      <c r="BK4" s="21">
        <f>IF(BJ4="",0,VLOOKUP(BJ4,Pointage[#All],2,FALSE)*BK$2)</f>
        <v>0</v>
      </c>
      <c r="BL4" s="9"/>
      <c r="BM4" s="21" t="str">
        <f t="shared" ref="BM4:BM9" si="23">IF(BL4=0,"",RANK(BL4,BL$4:BL$9,0))</f>
        <v/>
      </c>
      <c r="BN4" s="21">
        <f>IF(BM4="",0,VLOOKUP(BM4,Pointage[#All],2,FALSE)*BN$2)</f>
        <v>0</v>
      </c>
      <c r="BO4" s="22">
        <f t="shared" ref="BO4:BO9" si="24">IF(BH4="","",BH4+BK4+BN4)*1.25</f>
        <v>0</v>
      </c>
    </row>
    <row r="5" spans="1:67" x14ac:dyDescent="0.25">
      <c r="A5" s="7"/>
      <c r="B5" s="26" t="s">
        <v>123</v>
      </c>
      <c r="C5" s="44" t="s">
        <v>124</v>
      </c>
      <c r="D5" s="44" t="s">
        <v>125</v>
      </c>
      <c r="E5" s="20">
        <f>Q5+AA5++AK5+AU5+BO5+BE5</f>
        <v>95</v>
      </c>
      <c r="F5" s="21">
        <f t="shared" si="0"/>
        <v>1</v>
      </c>
      <c r="G5" s="21" t="str">
        <f t="shared" si="1"/>
        <v>Or</v>
      </c>
      <c r="H5" s="7"/>
      <c r="I5" s="21" t="str">
        <f t="shared" si="2"/>
        <v/>
      </c>
      <c r="J5" s="21">
        <f>IF(I5="",0,VLOOKUP(I5,Pointage[#All],2,FALSE)*J$2)</f>
        <v>0</v>
      </c>
      <c r="K5" s="9"/>
      <c r="L5" s="21" t="str">
        <f t="shared" si="3"/>
        <v/>
      </c>
      <c r="M5" s="21">
        <f>IF(L5="",0,VLOOKUP(L5,Pointage[#All],2,FALSE)*M$2)</f>
        <v>0</v>
      </c>
      <c r="N5" s="9"/>
      <c r="O5" s="21" t="str">
        <f t="shared" si="4"/>
        <v/>
      </c>
      <c r="P5" s="21">
        <f>IF(O5="",0,VLOOKUP(O5,Pointage[#All],2,FALSE)*P$2)</f>
        <v>0</v>
      </c>
      <c r="Q5" s="22">
        <f t="shared" si="5"/>
        <v>0</v>
      </c>
      <c r="R5" s="7">
        <v>0</v>
      </c>
      <c r="S5" s="21" t="str">
        <f t="shared" si="6"/>
        <v/>
      </c>
      <c r="T5" s="21">
        <f>IF(S5="",0,VLOOKUP(S5,Pointage[#All],2,FALSE)*T$2)</f>
        <v>0</v>
      </c>
      <c r="U5" s="9">
        <v>65.31</v>
      </c>
      <c r="V5" s="21">
        <f t="shared" si="7"/>
        <v>1</v>
      </c>
      <c r="W5" s="21">
        <f>IF(V5="",0,VLOOKUP(V5,Pointage[#All],2,FALSE)*W$2)</f>
        <v>6</v>
      </c>
      <c r="X5" s="9">
        <v>59.5</v>
      </c>
      <c r="Y5" s="21">
        <f t="shared" si="8"/>
        <v>1</v>
      </c>
      <c r="Z5" s="21">
        <f>IF(Y5="",0,VLOOKUP(Y5,Pointage[#All],2,FALSE)*Z$2)</f>
        <v>6</v>
      </c>
      <c r="AA5" s="22">
        <f t="shared" si="9"/>
        <v>12</v>
      </c>
      <c r="AB5" s="7">
        <v>66.25</v>
      </c>
      <c r="AC5" s="21">
        <v>2</v>
      </c>
      <c r="AD5" s="21">
        <f>IF(AC5="",0,VLOOKUP(AC5,Pointage[#All],2,FALSE)*AD$2)</f>
        <v>15</v>
      </c>
      <c r="AE5" s="9">
        <v>68.75</v>
      </c>
      <c r="AF5" s="21">
        <f t="shared" si="10"/>
        <v>1</v>
      </c>
      <c r="AG5" s="21">
        <f>IF(AF5="",0,VLOOKUP(AF5,Pointage[#All],2,FALSE)*AG$2)</f>
        <v>18</v>
      </c>
      <c r="AH5" s="9">
        <v>67</v>
      </c>
      <c r="AI5" s="21">
        <f t="shared" si="11"/>
        <v>1</v>
      </c>
      <c r="AJ5" s="21">
        <f>IF(AI5="",0,VLOOKUP(AI5,Pointage[#All],2,FALSE)*AJ$2)</f>
        <v>18</v>
      </c>
      <c r="AK5" s="22">
        <f t="shared" si="12"/>
        <v>51</v>
      </c>
      <c r="AL5" s="7"/>
      <c r="AM5" s="21" t="str">
        <f t="shared" si="13"/>
        <v/>
      </c>
      <c r="AN5" s="21">
        <f>IF(AM5="",0,VLOOKUP(AM5,Pointage[#All],2,FALSE)*AN$2)</f>
        <v>0</v>
      </c>
      <c r="AO5" s="9"/>
      <c r="AP5" s="21" t="str">
        <f t="shared" si="14"/>
        <v/>
      </c>
      <c r="AQ5" s="21">
        <f>IF(AP5="",0,VLOOKUP(AP5,Pointage[#All],2,FALSE)*AQ$2)</f>
        <v>0</v>
      </c>
      <c r="AR5" s="9"/>
      <c r="AS5" s="21" t="str">
        <f t="shared" si="15"/>
        <v/>
      </c>
      <c r="AT5" s="21">
        <f>IF(AS5="",0,VLOOKUP(AS5,Pointage[#All],2,FALSE)*AT$2)</f>
        <v>0</v>
      </c>
      <c r="AU5" s="22">
        <f t="shared" si="16"/>
        <v>0</v>
      </c>
      <c r="AV5" s="7">
        <v>72.5</v>
      </c>
      <c r="AW5" s="21">
        <f t="shared" si="17"/>
        <v>1</v>
      </c>
      <c r="AX5" s="21">
        <f>IF(AW5="",0,VLOOKUP(AW5,Pointage[#All],2,FALSE)*AX$2)</f>
        <v>12</v>
      </c>
      <c r="AY5" s="9">
        <v>65.62</v>
      </c>
      <c r="AZ5" s="21">
        <f t="shared" si="18"/>
        <v>2</v>
      </c>
      <c r="BA5" s="21">
        <f>IF(AZ5="",0,VLOOKUP(AZ5,Pointage[#All],2,FALSE)*BA$2)</f>
        <v>10</v>
      </c>
      <c r="BB5" s="9">
        <v>63.25</v>
      </c>
      <c r="BC5" s="21">
        <f t="shared" si="19"/>
        <v>2</v>
      </c>
      <c r="BD5" s="21">
        <f>IF(BC5="",0,VLOOKUP(BC5,Pointage[#All],2,FALSE)*BD$2)</f>
        <v>10</v>
      </c>
      <c r="BE5" s="22">
        <f t="shared" si="20"/>
        <v>32</v>
      </c>
      <c r="BF5" s="7"/>
      <c r="BG5" s="21" t="str">
        <f t="shared" si="21"/>
        <v/>
      </c>
      <c r="BH5" s="21">
        <f>IF(BG5="",0,VLOOKUP(BG5,Pointage[#All],2,FALSE)*BH$2)</f>
        <v>0</v>
      </c>
      <c r="BI5" s="9"/>
      <c r="BJ5" s="21" t="str">
        <f t="shared" si="22"/>
        <v/>
      </c>
      <c r="BK5" s="21">
        <f>IF(BJ5="",0,VLOOKUP(BJ5,Pointage[#All],2,FALSE)*BK$2)</f>
        <v>0</v>
      </c>
      <c r="BL5" s="9"/>
      <c r="BM5" s="21" t="str">
        <f t="shared" si="23"/>
        <v/>
      </c>
      <c r="BN5" s="21">
        <f>IF(BM5="",0,VLOOKUP(BM5,Pointage[#All],2,FALSE)*BN$2)</f>
        <v>0</v>
      </c>
      <c r="BO5" s="22">
        <f t="shared" si="24"/>
        <v>0</v>
      </c>
    </row>
    <row r="6" spans="1:67" x14ac:dyDescent="0.25">
      <c r="A6" s="7"/>
      <c r="B6" s="26" t="s">
        <v>142</v>
      </c>
      <c r="C6" s="44" t="s">
        <v>143</v>
      </c>
      <c r="D6" s="44" t="s">
        <v>144</v>
      </c>
      <c r="E6" s="20">
        <f>Q6+AA6++AK6+AU6+BO6+BE6</f>
        <v>74.25</v>
      </c>
      <c r="F6" s="21">
        <f t="shared" si="0"/>
        <v>2</v>
      </c>
      <c r="G6" s="21" t="str">
        <f t="shared" si="1"/>
        <v>Argent</v>
      </c>
      <c r="H6" s="7"/>
      <c r="I6" s="21" t="str">
        <f t="shared" si="2"/>
        <v/>
      </c>
      <c r="J6" s="21">
        <f>IF(I6="",0,VLOOKUP(I6,Pointage[#All],2,FALSE)*J$2)</f>
        <v>0</v>
      </c>
      <c r="K6" s="9"/>
      <c r="L6" s="21" t="str">
        <f t="shared" si="3"/>
        <v/>
      </c>
      <c r="M6" s="21">
        <f>IF(L6="",0,VLOOKUP(L6,Pointage[#All],2,FALSE)*M$2)</f>
        <v>0</v>
      </c>
      <c r="N6" s="9"/>
      <c r="O6" s="21" t="str">
        <f t="shared" si="4"/>
        <v/>
      </c>
      <c r="P6" s="21">
        <f>IF(O6="",0,VLOOKUP(O6,Pointage[#All],2,FALSE)*P$2)</f>
        <v>0</v>
      </c>
      <c r="Q6" s="22">
        <f t="shared" si="5"/>
        <v>0</v>
      </c>
      <c r="R6" s="7"/>
      <c r="S6" s="21" t="str">
        <f t="shared" si="6"/>
        <v/>
      </c>
      <c r="T6" s="21">
        <f>IF(S6="",0,VLOOKUP(S6,Pointage[#All],2,FALSE)*T$2)</f>
        <v>0</v>
      </c>
      <c r="U6" s="9"/>
      <c r="V6" s="21" t="str">
        <f t="shared" si="7"/>
        <v/>
      </c>
      <c r="W6" s="21">
        <f>IF(V6="",0,VLOOKUP(V6,Pointage[#All],2,FALSE)*W$2)</f>
        <v>0</v>
      </c>
      <c r="X6" s="9"/>
      <c r="Y6" s="21" t="str">
        <f t="shared" si="8"/>
        <v/>
      </c>
      <c r="Z6" s="21">
        <f>IF(Y6="",0,VLOOKUP(Y6,Pointage[#All],2,FALSE)*Z$2)</f>
        <v>0</v>
      </c>
      <c r="AA6" s="22">
        <f t="shared" si="9"/>
        <v>0</v>
      </c>
      <c r="AB6" s="7"/>
      <c r="AC6" s="21" t="str">
        <f>IF(AB6=0,"",RANK(AB6,AB$4:AB$9,0))</f>
        <v/>
      </c>
      <c r="AD6" s="21">
        <f>IF(AC6="",0,VLOOKUP(AC6,Pointage[#All],2,FALSE)*AD$2)</f>
        <v>0</v>
      </c>
      <c r="AE6" s="9"/>
      <c r="AF6" s="21" t="str">
        <f t="shared" si="10"/>
        <v/>
      </c>
      <c r="AG6" s="21">
        <f>IF(AF6="",0,VLOOKUP(AF6,Pointage[#All],2,FALSE)*AG$2)</f>
        <v>0</v>
      </c>
      <c r="AH6" s="9"/>
      <c r="AI6" s="21" t="str">
        <f t="shared" si="11"/>
        <v/>
      </c>
      <c r="AJ6" s="21">
        <f>IF(AI6="",0,VLOOKUP(AI6,Pointage[#All],2,FALSE)*AJ$2)</f>
        <v>0</v>
      </c>
      <c r="AK6" s="22">
        <f t="shared" si="12"/>
        <v>0</v>
      </c>
      <c r="AL6" s="7">
        <v>64.69</v>
      </c>
      <c r="AM6" s="21">
        <f t="shared" si="13"/>
        <v>1</v>
      </c>
      <c r="AN6" s="21">
        <f>IF(AM6="",0,VLOOKUP(AM6,Pointage[#All],2,FALSE)*AN$2)</f>
        <v>6</v>
      </c>
      <c r="AO6" s="9">
        <v>62.81</v>
      </c>
      <c r="AP6" s="21">
        <f t="shared" si="14"/>
        <v>1</v>
      </c>
      <c r="AQ6" s="21">
        <f>IF(AP6="",0,VLOOKUP(AP6,Pointage[#All],2,FALSE)*AQ$2)</f>
        <v>6</v>
      </c>
      <c r="AR6" s="9">
        <v>62.25</v>
      </c>
      <c r="AS6" s="21">
        <f t="shared" si="15"/>
        <v>1</v>
      </c>
      <c r="AT6" s="21">
        <f>IF(AS6="",0,VLOOKUP(AS6,Pointage[#All],2,FALSE)*AT$2)</f>
        <v>6</v>
      </c>
      <c r="AU6" s="22">
        <f t="shared" si="16"/>
        <v>18</v>
      </c>
      <c r="AV6" s="7"/>
      <c r="AW6" s="21" t="str">
        <f t="shared" si="17"/>
        <v/>
      </c>
      <c r="AX6" s="21">
        <f>IF(AW6="",0,VLOOKUP(AW6,Pointage[#All],2,FALSE)*AX$2)</f>
        <v>0</v>
      </c>
      <c r="AY6" s="9"/>
      <c r="AZ6" s="21" t="str">
        <f t="shared" si="18"/>
        <v/>
      </c>
      <c r="BA6" s="21">
        <f>IF(AZ6="",0,VLOOKUP(AZ6,Pointage[#All],2,FALSE)*BA$2)</f>
        <v>0</v>
      </c>
      <c r="BB6" s="9"/>
      <c r="BC6" s="21" t="str">
        <f t="shared" si="19"/>
        <v/>
      </c>
      <c r="BD6" s="21">
        <f>IF(BC6="",0,VLOOKUP(BC6,Pointage[#All],2,FALSE)*BD$2)</f>
        <v>0</v>
      </c>
      <c r="BE6" s="22">
        <f t="shared" si="20"/>
        <v>0</v>
      </c>
      <c r="BF6" s="7">
        <v>68.436999999999998</v>
      </c>
      <c r="BG6" s="21">
        <f t="shared" si="21"/>
        <v>2</v>
      </c>
      <c r="BH6" s="21">
        <f>IF(BG6="",0,VLOOKUP(BG6,Pointage[#All],2,FALSE)*BH$2)</f>
        <v>15</v>
      </c>
      <c r="BI6" s="9">
        <v>74.061999999999998</v>
      </c>
      <c r="BJ6" s="21">
        <f t="shared" si="22"/>
        <v>1</v>
      </c>
      <c r="BK6" s="21">
        <f>IF(BJ6="",0,VLOOKUP(BJ6,Pointage[#All],2,FALSE)*BK$2)</f>
        <v>12</v>
      </c>
      <c r="BL6" s="9">
        <v>65.5</v>
      </c>
      <c r="BM6" s="21">
        <f t="shared" si="23"/>
        <v>1</v>
      </c>
      <c r="BN6" s="21">
        <f>IF(BM6="",0,VLOOKUP(BM6,Pointage[#All],2,FALSE)*BN$2)</f>
        <v>18</v>
      </c>
      <c r="BO6" s="22">
        <f t="shared" si="24"/>
        <v>56.25</v>
      </c>
    </row>
    <row r="7" spans="1:67" x14ac:dyDescent="0.25">
      <c r="A7" s="7"/>
      <c r="B7" s="26" t="s">
        <v>181</v>
      </c>
      <c r="C7" s="44" t="s">
        <v>182</v>
      </c>
      <c r="D7" s="44" t="s">
        <v>183</v>
      </c>
      <c r="E7" s="20">
        <f t="shared" ref="E7:E9" si="25">Q7+AA7++AK7+AU7+BO7</f>
        <v>41.25</v>
      </c>
      <c r="F7" s="21">
        <f t="shared" si="0"/>
        <v>5</v>
      </c>
      <c r="G7" s="21" t="str">
        <f t="shared" si="1"/>
        <v/>
      </c>
      <c r="H7" s="7"/>
      <c r="I7" s="21" t="str">
        <f t="shared" si="2"/>
        <v/>
      </c>
      <c r="J7" s="21">
        <f>IF(I7="",0,VLOOKUP(I7,Pointage[#All],2,FALSE)*J$2)</f>
        <v>0</v>
      </c>
      <c r="K7" s="9"/>
      <c r="L7" s="21" t="str">
        <f t="shared" si="3"/>
        <v/>
      </c>
      <c r="M7" s="21">
        <f>IF(L7="",0,VLOOKUP(L7,Pointage[#All],2,FALSE)*M$2)</f>
        <v>0</v>
      </c>
      <c r="N7" s="9"/>
      <c r="O7" s="21" t="str">
        <f t="shared" si="4"/>
        <v/>
      </c>
      <c r="P7" s="21">
        <f>IF(O7="",0,VLOOKUP(O7,Pointage[#All],2,FALSE)*P$2)</f>
        <v>0</v>
      </c>
      <c r="Q7" s="22">
        <f t="shared" si="5"/>
        <v>0</v>
      </c>
      <c r="R7" s="7"/>
      <c r="S7" s="21" t="str">
        <f t="shared" si="6"/>
        <v/>
      </c>
      <c r="T7" s="21">
        <f>IF(S7="",0,VLOOKUP(S7,Pointage[#All],2,FALSE)*T$2)</f>
        <v>0</v>
      </c>
      <c r="U7" s="9"/>
      <c r="V7" s="21" t="str">
        <f t="shared" si="7"/>
        <v/>
      </c>
      <c r="W7" s="21">
        <f>IF(V7="",0,VLOOKUP(V7,Pointage[#All],2,FALSE)*W$2)</f>
        <v>0</v>
      </c>
      <c r="X7" s="9"/>
      <c r="Y7" s="21" t="str">
        <f t="shared" si="8"/>
        <v/>
      </c>
      <c r="Z7" s="21">
        <f>IF(Y7="",0,VLOOKUP(Y7,Pointage[#All],2,FALSE)*Z$2)</f>
        <v>0</v>
      </c>
      <c r="AA7" s="22">
        <f t="shared" si="9"/>
        <v>0</v>
      </c>
      <c r="AB7" s="7"/>
      <c r="AC7" s="21" t="str">
        <f>IF(AB7=0,"",RANK(AB7,AB$4:AB$9,0))</f>
        <v/>
      </c>
      <c r="AD7" s="21">
        <f>IF(AC7="",0,VLOOKUP(AC7,Pointage[#All],2,FALSE)*AD$2)</f>
        <v>0</v>
      </c>
      <c r="AE7" s="9"/>
      <c r="AF7" s="21" t="str">
        <f t="shared" si="10"/>
        <v/>
      </c>
      <c r="AG7" s="21">
        <f>IF(AF7="",0,VLOOKUP(AF7,Pointage[#All],2,FALSE)*AG$2)</f>
        <v>0</v>
      </c>
      <c r="AH7" s="9"/>
      <c r="AI7" s="21" t="str">
        <f t="shared" si="11"/>
        <v/>
      </c>
      <c r="AJ7" s="21">
        <f>IF(AI7="",0,VLOOKUP(AI7,Pointage[#All],2,FALSE)*AJ$2)</f>
        <v>0</v>
      </c>
      <c r="AK7" s="22">
        <f t="shared" si="12"/>
        <v>0</v>
      </c>
      <c r="AL7" s="7"/>
      <c r="AM7" s="21" t="str">
        <f t="shared" si="13"/>
        <v/>
      </c>
      <c r="AN7" s="21">
        <f>IF(AM7="",0,VLOOKUP(AM7,Pointage[#All],2,FALSE)*AN$2)</f>
        <v>0</v>
      </c>
      <c r="AO7" s="9"/>
      <c r="AP7" s="21" t="str">
        <f t="shared" si="14"/>
        <v/>
      </c>
      <c r="AQ7" s="21">
        <f>IF(AP7="",0,VLOOKUP(AP7,Pointage[#All],2,FALSE)*AQ$2)</f>
        <v>0</v>
      </c>
      <c r="AR7" s="9"/>
      <c r="AS7" s="21" t="str">
        <f t="shared" si="15"/>
        <v/>
      </c>
      <c r="AT7" s="21">
        <f>IF(AS7="",0,VLOOKUP(AS7,Pointage[#All],2,FALSE)*AT$2)</f>
        <v>0</v>
      </c>
      <c r="AU7" s="22">
        <f t="shared" si="16"/>
        <v>0</v>
      </c>
      <c r="AV7" s="7"/>
      <c r="AW7" s="21" t="str">
        <f t="shared" si="17"/>
        <v/>
      </c>
      <c r="AX7" s="21">
        <f>IF(AW7="",0,VLOOKUP(AW7,Pointage[#All],2,FALSE)*AX$2)</f>
        <v>0</v>
      </c>
      <c r="AY7" s="9"/>
      <c r="AZ7" s="21" t="str">
        <f t="shared" si="18"/>
        <v/>
      </c>
      <c r="BA7" s="21">
        <f>IF(AZ7="",0,VLOOKUP(AZ7,Pointage[#All],2,FALSE)*BA$2)</f>
        <v>0</v>
      </c>
      <c r="BB7" s="9"/>
      <c r="BC7" s="21" t="str">
        <f t="shared" si="19"/>
        <v/>
      </c>
      <c r="BD7" s="21">
        <f>IF(BC7="",0,VLOOKUP(BC7,Pointage[#All],2,FALSE)*BD$2)</f>
        <v>0</v>
      </c>
      <c r="BE7" s="22">
        <f t="shared" si="20"/>
        <v>0</v>
      </c>
      <c r="BF7" s="7">
        <v>70</v>
      </c>
      <c r="BG7" s="21">
        <f t="shared" si="21"/>
        <v>1</v>
      </c>
      <c r="BH7" s="21">
        <f>IF(BG7="",0,VLOOKUP(BG7,Pointage[#All],2,FALSE)*BH$2)</f>
        <v>18</v>
      </c>
      <c r="BI7" s="9"/>
      <c r="BJ7" s="21" t="str">
        <f t="shared" si="22"/>
        <v/>
      </c>
      <c r="BK7" s="21">
        <f>IF(BJ7="",0,VLOOKUP(BJ7,Pointage[#All],2,FALSE)*BK$2)</f>
        <v>0</v>
      </c>
      <c r="BL7" s="9">
        <v>64.75</v>
      </c>
      <c r="BM7" s="21">
        <f t="shared" si="23"/>
        <v>2</v>
      </c>
      <c r="BN7" s="21">
        <f>IF(BM7="",0,VLOOKUP(BM7,Pointage[#All],2,FALSE)*BN$2)</f>
        <v>15</v>
      </c>
      <c r="BO7" s="22">
        <f t="shared" si="24"/>
        <v>41.25</v>
      </c>
    </row>
    <row r="8" spans="1:67" x14ac:dyDescent="0.25">
      <c r="A8" s="7"/>
      <c r="B8" s="26" t="s">
        <v>185</v>
      </c>
      <c r="C8" s="44" t="s">
        <v>184</v>
      </c>
      <c r="D8" s="44" t="s">
        <v>186</v>
      </c>
      <c r="E8" s="20">
        <f t="shared" si="25"/>
        <v>42.5</v>
      </c>
      <c r="F8" s="21">
        <f t="shared" si="0"/>
        <v>4</v>
      </c>
      <c r="G8" s="21" t="str">
        <f t="shared" si="1"/>
        <v/>
      </c>
      <c r="H8" s="7"/>
      <c r="I8" s="21" t="str">
        <f t="shared" si="2"/>
        <v/>
      </c>
      <c r="J8" s="21">
        <f>IF(I8="",0,VLOOKUP(I8,Pointage[#All],2,FALSE)*J$2)</f>
        <v>0</v>
      </c>
      <c r="K8" s="9"/>
      <c r="L8" s="21" t="str">
        <f t="shared" si="3"/>
        <v/>
      </c>
      <c r="M8" s="21">
        <f>IF(L8="",0,VLOOKUP(L8,Pointage[#All],2,FALSE)*M$2)</f>
        <v>0</v>
      </c>
      <c r="N8" s="9"/>
      <c r="O8" s="21" t="str">
        <f t="shared" si="4"/>
        <v/>
      </c>
      <c r="P8" s="21">
        <f>IF(O8="",0,VLOOKUP(O8,Pointage[#All],2,FALSE)*P$2)</f>
        <v>0</v>
      </c>
      <c r="Q8" s="22">
        <f t="shared" si="5"/>
        <v>0</v>
      </c>
      <c r="R8" s="7"/>
      <c r="S8" s="21" t="str">
        <f t="shared" si="6"/>
        <v/>
      </c>
      <c r="T8" s="21">
        <f>IF(S8="",0,VLOOKUP(S8,Pointage[#All],2,FALSE)*T$2)</f>
        <v>0</v>
      </c>
      <c r="U8" s="9"/>
      <c r="V8" s="21" t="str">
        <f t="shared" si="7"/>
        <v/>
      </c>
      <c r="W8" s="21">
        <f>IF(V8="",0,VLOOKUP(V8,Pointage[#All],2,FALSE)*W$2)</f>
        <v>0</v>
      </c>
      <c r="X8" s="9"/>
      <c r="Y8" s="21" t="str">
        <f t="shared" si="8"/>
        <v/>
      </c>
      <c r="Z8" s="21">
        <f>IF(Y8="",0,VLOOKUP(Y8,Pointage[#All],2,FALSE)*Z$2)</f>
        <v>0</v>
      </c>
      <c r="AA8" s="22">
        <f t="shared" si="9"/>
        <v>0</v>
      </c>
      <c r="AB8" s="7"/>
      <c r="AC8" s="21" t="str">
        <f>IF(AB8=0,"",RANK(AB8,AB$4:AB$9,0))</f>
        <v/>
      </c>
      <c r="AD8" s="21">
        <f>IF(AC8="",0,VLOOKUP(AC8,Pointage[#All],2,FALSE)*AD$2)</f>
        <v>0</v>
      </c>
      <c r="AE8" s="9"/>
      <c r="AF8" s="21" t="str">
        <f t="shared" si="10"/>
        <v/>
      </c>
      <c r="AG8" s="21">
        <f>IF(AF8="",0,VLOOKUP(AF8,Pointage[#All],2,FALSE)*AG$2)</f>
        <v>0</v>
      </c>
      <c r="AH8" s="9"/>
      <c r="AI8" s="21" t="str">
        <f t="shared" si="11"/>
        <v/>
      </c>
      <c r="AJ8" s="21">
        <f>IF(AI8="",0,VLOOKUP(AI8,Pointage[#All],2,FALSE)*AJ$2)</f>
        <v>0</v>
      </c>
      <c r="AK8" s="22">
        <f t="shared" si="12"/>
        <v>0</v>
      </c>
      <c r="AL8" s="7"/>
      <c r="AM8" s="21" t="str">
        <f t="shared" si="13"/>
        <v/>
      </c>
      <c r="AN8" s="21">
        <f>IF(AM8="",0,VLOOKUP(AM8,Pointage[#All],2,FALSE)*AN$2)</f>
        <v>0</v>
      </c>
      <c r="AO8" s="9"/>
      <c r="AP8" s="21" t="str">
        <f t="shared" si="14"/>
        <v/>
      </c>
      <c r="AQ8" s="21">
        <f>IF(AP8="",0,VLOOKUP(AP8,Pointage[#All],2,FALSE)*AQ$2)</f>
        <v>0</v>
      </c>
      <c r="AR8" s="9"/>
      <c r="AS8" s="21" t="str">
        <f t="shared" si="15"/>
        <v/>
      </c>
      <c r="AT8" s="21">
        <f>IF(AS8="",0,VLOOKUP(AS8,Pointage[#All],2,FALSE)*AT$2)</f>
        <v>0</v>
      </c>
      <c r="AU8" s="22">
        <f t="shared" si="16"/>
        <v>0</v>
      </c>
      <c r="AV8" s="7"/>
      <c r="AW8" s="21" t="str">
        <f t="shared" si="17"/>
        <v/>
      </c>
      <c r="AX8" s="21">
        <f>IF(AW8="",0,VLOOKUP(AW8,Pointage[#All],2,FALSE)*AX$2)</f>
        <v>0</v>
      </c>
      <c r="AY8" s="9"/>
      <c r="AZ8" s="21" t="str">
        <f t="shared" si="18"/>
        <v/>
      </c>
      <c r="BA8" s="21">
        <f>IF(AZ8="",0,VLOOKUP(AZ8,Pointage[#All],2,FALSE)*BA$2)</f>
        <v>0</v>
      </c>
      <c r="BB8" s="9"/>
      <c r="BC8" s="21" t="str">
        <f t="shared" si="19"/>
        <v/>
      </c>
      <c r="BD8" s="21">
        <f>IF(BC8="",0,VLOOKUP(BC8,Pointage[#All],2,FALSE)*BD$2)</f>
        <v>0</v>
      </c>
      <c r="BE8" s="22">
        <f t="shared" si="20"/>
        <v>0</v>
      </c>
      <c r="BF8" s="7">
        <v>66.561999999999998</v>
      </c>
      <c r="BG8" s="21">
        <f t="shared" si="21"/>
        <v>3</v>
      </c>
      <c r="BH8" s="21">
        <f>IF(BG8="",0,VLOOKUP(BG8,Pointage[#All],2,FALSE)*BH$2)</f>
        <v>12</v>
      </c>
      <c r="BI8" s="9">
        <v>64.375</v>
      </c>
      <c r="BJ8" s="21">
        <f t="shared" si="22"/>
        <v>2</v>
      </c>
      <c r="BK8" s="21">
        <f>IF(BJ8="",0,VLOOKUP(BJ8,Pointage[#All],2,FALSE)*BK$2)</f>
        <v>10</v>
      </c>
      <c r="BL8" s="9">
        <v>63.75</v>
      </c>
      <c r="BM8" s="21">
        <f t="shared" si="23"/>
        <v>3</v>
      </c>
      <c r="BN8" s="21">
        <f>IF(BM8="",0,VLOOKUP(BM8,Pointage[#All],2,FALSE)*BN$2)</f>
        <v>12</v>
      </c>
      <c r="BO8" s="22">
        <f t="shared" si="24"/>
        <v>42.5</v>
      </c>
    </row>
    <row r="9" spans="1:67" x14ac:dyDescent="0.25">
      <c r="A9" s="7"/>
      <c r="B9" s="26"/>
      <c r="C9" s="44"/>
      <c r="D9" s="44"/>
      <c r="E9" s="20">
        <f t="shared" si="25"/>
        <v>0</v>
      </c>
      <c r="F9" s="21" t="str">
        <f t="shared" si="0"/>
        <v/>
      </c>
      <c r="G9" s="21" t="str">
        <f t="shared" si="1"/>
        <v/>
      </c>
      <c r="H9" s="7"/>
      <c r="I9" s="21" t="str">
        <f t="shared" si="2"/>
        <v/>
      </c>
      <c r="J9" s="21">
        <f>IF(I9="",0,VLOOKUP(I9,Pointage[#All],2,FALSE)*J$2)</f>
        <v>0</v>
      </c>
      <c r="K9" s="9"/>
      <c r="L9" s="21" t="str">
        <f t="shared" si="3"/>
        <v/>
      </c>
      <c r="M9" s="21">
        <f>IF(L9="",0,VLOOKUP(L9,Pointage[#All],2,FALSE)*M$2)</f>
        <v>0</v>
      </c>
      <c r="N9" s="9"/>
      <c r="O9" s="21" t="str">
        <f t="shared" si="4"/>
        <v/>
      </c>
      <c r="P9" s="21">
        <f>IF(O9="",0,VLOOKUP(O9,Pointage[#All],2,FALSE)*P$2)</f>
        <v>0</v>
      </c>
      <c r="Q9" s="22">
        <f t="shared" si="5"/>
        <v>0</v>
      </c>
      <c r="R9" s="7"/>
      <c r="S9" s="21" t="str">
        <f t="shared" si="6"/>
        <v/>
      </c>
      <c r="T9" s="21">
        <f>IF(S9="",0,VLOOKUP(S9,Pointage[#All],2,FALSE)*T$2)</f>
        <v>0</v>
      </c>
      <c r="U9" s="9"/>
      <c r="V9" s="21" t="str">
        <f t="shared" si="7"/>
        <v/>
      </c>
      <c r="W9" s="21">
        <f>IF(V9="",0,VLOOKUP(V9,Pointage[#All],2,FALSE)*W$2)</f>
        <v>0</v>
      </c>
      <c r="X9" s="9"/>
      <c r="Y9" s="21" t="str">
        <f t="shared" si="8"/>
        <v/>
      </c>
      <c r="Z9" s="21">
        <f>IF(Y9="",0,VLOOKUP(Y9,Pointage[#All],2,FALSE)*Z$2)</f>
        <v>0</v>
      </c>
      <c r="AA9" s="22">
        <f t="shared" si="9"/>
        <v>0</v>
      </c>
      <c r="AB9" s="7"/>
      <c r="AC9" s="21" t="str">
        <f>IF(AB9=0,"",RANK(AB9,AB$4:AB$9,0))</f>
        <v/>
      </c>
      <c r="AD9" s="21">
        <f>IF(AC9="",0,VLOOKUP(AC9,Pointage[#All],2,FALSE)*AD$2)</f>
        <v>0</v>
      </c>
      <c r="AE9" s="9"/>
      <c r="AF9" s="21" t="str">
        <f t="shared" si="10"/>
        <v/>
      </c>
      <c r="AG9" s="21">
        <f>IF(AF9="",0,VLOOKUP(AF9,Pointage[#All],2,FALSE)*AG$2)</f>
        <v>0</v>
      </c>
      <c r="AH9" s="9"/>
      <c r="AI9" s="21" t="str">
        <f t="shared" si="11"/>
        <v/>
      </c>
      <c r="AJ9" s="21">
        <f>IF(AI9="",0,VLOOKUP(AI9,Pointage[#All],2,FALSE)*AJ$2)</f>
        <v>0</v>
      </c>
      <c r="AK9" s="22">
        <f t="shared" si="12"/>
        <v>0</v>
      </c>
      <c r="AL9" s="7"/>
      <c r="AM9" s="21" t="str">
        <f t="shared" si="13"/>
        <v/>
      </c>
      <c r="AN9" s="21">
        <f>IF(AM9="",0,VLOOKUP(AM9,Pointage[#All],2,FALSE)*AN$2)</f>
        <v>0</v>
      </c>
      <c r="AO9" s="9"/>
      <c r="AP9" s="21" t="str">
        <f t="shared" si="14"/>
        <v/>
      </c>
      <c r="AQ9" s="21">
        <f>IF(AP9="",0,VLOOKUP(AP9,Pointage[#All],2,FALSE)*AQ$2)</f>
        <v>0</v>
      </c>
      <c r="AR9" s="9"/>
      <c r="AS9" s="21" t="str">
        <f t="shared" si="15"/>
        <v/>
      </c>
      <c r="AT9" s="21">
        <f>IF(AS9="",0,VLOOKUP(AS9,Pointage[#All],2,FALSE)*AT$2)</f>
        <v>0</v>
      </c>
      <c r="AU9" s="22">
        <f t="shared" si="16"/>
        <v>0</v>
      </c>
      <c r="AV9" s="7"/>
      <c r="AW9" s="21" t="str">
        <f t="shared" si="17"/>
        <v/>
      </c>
      <c r="AX9" s="21">
        <f>IF(AW9="",0,VLOOKUP(AW9,Pointage[#All],2,FALSE)*AX$2)</f>
        <v>0</v>
      </c>
      <c r="AY9" s="9"/>
      <c r="AZ9" s="21" t="str">
        <f t="shared" si="18"/>
        <v/>
      </c>
      <c r="BA9" s="21">
        <f>IF(AZ9="",0,VLOOKUP(AZ9,Pointage[#All],2,FALSE)*BA$2)</f>
        <v>0</v>
      </c>
      <c r="BB9" s="9"/>
      <c r="BC9" s="21" t="str">
        <f t="shared" si="19"/>
        <v/>
      </c>
      <c r="BD9" s="21">
        <f>IF(BC9="",0,VLOOKUP(BC9,Pointage[#All],2,FALSE)*BD$2)</f>
        <v>0</v>
      </c>
      <c r="BE9" s="22">
        <f t="shared" si="20"/>
        <v>0</v>
      </c>
      <c r="BF9" s="7"/>
      <c r="BG9" s="21" t="str">
        <f t="shared" si="21"/>
        <v/>
      </c>
      <c r="BH9" s="21">
        <f>IF(BG9="",0,VLOOKUP(BG9,Pointage[#All],2,FALSE)*BH$2)</f>
        <v>0</v>
      </c>
      <c r="BI9" s="9"/>
      <c r="BJ9" s="21" t="str">
        <f t="shared" si="22"/>
        <v/>
      </c>
      <c r="BK9" s="21">
        <f>IF(BJ9="",0,VLOOKUP(BJ9,Pointage[#All],2,FALSE)*BK$2)</f>
        <v>0</v>
      </c>
      <c r="BL9" s="9"/>
      <c r="BM9" s="21" t="str">
        <f t="shared" si="23"/>
        <v/>
      </c>
      <c r="BN9" s="21">
        <f>IF(BM9="",0,VLOOKUP(BM9,Pointage[#All],2,FALSE)*BN$2)</f>
        <v>0</v>
      </c>
      <c r="BO9" s="22">
        <f t="shared" si="24"/>
        <v>0</v>
      </c>
    </row>
    <row r="10" spans="1:67" x14ac:dyDescent="0.25">
      <c r="A10" s="72" t="s">
        <v>30</v>
      </c>
      <c r="B10" s="73"/>
      <c r="C10" s="73"/>
      <c r="D10" s="73"/>
      <c r="E10" s="73"/>
      <c r="F10" s="73"/>
      <c r="G10" s="74"/>
      <c r="H10" s="2" t="s">
        <v>22</v>
      </c>
      <c r="I10" s="19" t="s">
        <v>23</v>
      </c>
      <c r="J10" s="10">
        <v>2</v>
      </c>
      <c r="K10" s="1" t="s">
        <v>24</v>
      </c>
      <c r="L10" s="19" t="s">
        <v>23</v>
      </c>
      <c r="M10" s="10">
        <v>2</v>
      </c>
      <c r="N10" s="1" t="s">
        <v>25</v>
      </c>
      <c r="O10" s="19" t="s">
        <v>23</v>
      </c>
      <c r="P10" s="10">
        <v>2</v>
      </c>
      <c r="Q10" s="65" t="s">
        <v>26</v>
      </c>
      <c r="R10" s="2" t="s">
        <v>22</v>
      </c>
      <c r="S10" s="19" t="s">
        <v>23</v>
      </c>
      <c r="T10" s="16"/>
      <c r="U10" s="1" t="s">
        <v>24</v>
      </c>
      <c r="V10" s="19" t="s">
        <v>23</v>
      </c>
      <c r="W10" s="16"/>
      <c r="X10" s="1" t="s">
        <v>25</v>
      </c>
      <c r="Y10" s="19" t="s">
        <v>23</v>
      </c>
      <c r="Z10" s="16"/>
      <c r="AA10" s="65" t="s">
        <v>26</v>
      </c>
      <c r="AB10" s="2" t="s">
        <v>22</v>
      </c>
      <c r="AC10" s="19" t="s">
        <v>23</v>
      </c>
      <c r="AD10" s="10">
        <v>3</v>
      </c>
      <c r="AE10" s="1" t="s">
        <v>24</v>
      </c>
      <c r="AF10" s="19" t="s">
        <v>23</v>
      </c>
      <c r="AG10" s="10">
        <v>3</v>
      </c>
      <c r="AH10" s="1" t="s">
        <v>25</v>
      </c>
      <c r="AI10" s="19" t="s">
        <v>23</v>
      </c>
      <c r="AJ10" s="10">
        <v>3</v>
      </c>
      <c r="AK10" s="65" t="s">
        <v>26</v>
      </c>
      <c r="AL10" s="2" t="s">
        <v>22</v>
      </c>
      <c r="AM10" s="19" t="s">
        <v>23</v>
      </c>
      <c r="AN10" s="16">
        <v>2</v>
      </c>
      <c r="AO10" s="1" t="s">
        <v>24</v>
      </c>
      <c r="AP10" s="19" t="s">
        <v>23</v>
      </c>
      <c r="AQ10" s="16">
        <v>2</v>
      </c>
      <c r="AR10" s="1" t="s">
        <v>25</v>
      </c>
      <c r="AS10" s="19" t="s">
        <v>23</v>
      </c>
      <c r="AT10" s="16">
        <v>2</v>
      </c>
      <c r="AU10" s="65" t="s">
        <v>26</v>
      </c>
      <c r="AV10" s="2" t="s">
        <v>22</v>
      </c>
      <c r="AW10" s="19" t="s">
        <v>23</v>
      </c>
      <c r="AX10" s="10">
        <v>3</v>
      </c>
      <c r="AY10" s="1" t="s">
        <v>24</v>
      </c>
      <c r="AZ10" s="19" t="s">
        <v>23</v>
      </c>
      <c r="BA10" s="10">
        <v>2</v>
      </c>
      <c r="BB10" s="1" t="s">
        <v>25</v>
      </c>
      <c r="BC10" s="19" t="s">
        <v>23</v>
      </c>
      <c r="BD10" s="10">
        <v>1</v>
      </c>
      <c r="BE10" s="65" t="s">
        <v>26</v>
      </c>
      <c r="BF10" s="2" t="s">
        <v>22</v>
      </c>
      <c r="BG10" s="19" t="s">
        <v>23</v>
      </c>
      <c r="BH10" s="55">
        <v>3</v>
      </c>
      <c r="BI10" s="1" t="s">
        <v>24</v>
      </c>
      <c r="BJ10" s="19" t="s">
        <v>23</v>
      </c>
      <c r="BK10" s="55">
        <v>3</v>
      </c>
      <c r="BL10" s="1" t="s">
        <v>25</v>
      </c>
      <c r="BM10" s="19" t="s">
        <v>23</v>
      </c>
      <c r="BN10" s="55">
        <v>2</v>
      </c>
      <c r="BO10" s="65" t="s">
        <v>26</v>
      </c>
    </row>
    <row r="11" spans="1:67" x14ac:dyDescent="0.25">
      <c r="A11" s="75"/>
      <c r="B11" s="76"/>
      <c r="C11" s="76"/>
      <c r="D11" s="76"/>
      <c r="E11" s="76"/>
      <c r="F11" s="76"/>
      <c r="G11" s="77"/>
      <c r="H11" s="2" t="s">
        <v>27</v>
      </c>
      <c r="I11" s="1" t="s">
        <v>28</v>
      </c>
      <c r="J11" s="1" t="s">
        <v>29</v>
      </c>
      <c r="K11" s="1" t="s">
        <v>27</v>
      </c>
      <c r="L11" s="1" t="s">
        <v>28</v>
      </c>
      <c r="M11" s="1" t="s">
        <v>29</v>
      </c>
      <c r="N11" s="1" t="s">
        <v>27</v>
      </c>
      <c r="O11" s="1" t="s">
        <v>28</v>
      </c>
      <c r="P11" s="1" t="s">
        <v>29</v>
      </c>
      <c r="Q11" s="65"/>
      <c r="R11" s="2" t="s">
        <v>27</v>
      </c>
      <c r="S11" s="1" t="s">
        <v>28</v>
      </c>
      <c r="T11" s="1" t="s">
        <v>29</v>
      </c>
      <c r="U11" s="1" t="s">
        <v>27</v>
      </c>
      <c r="V11" s="1" t="s">
        <v>28</v>
      </c>
      <c r="W11" s="1" t="s">
        <v>29</v>
      </c>
      <c r="X11" s="1" t="s">
        <v>27</v>
      </c>
      <c r="Y11" s="1" t="s">
        <v>28</v>
      </c>
      <c r="Z11" s="1" t="s">
        <v>29</v>
      </c>
      <c r="AA11" s="65"/>
      <c r="AB11" s="2" t="s">
        <v>27</v>
      </c>
      <c r="AC11" s="1" t="s">
        <v>28</v>
      </c>
      <c r="AD11" s="1" t="s">
        <v>29</v>
      </c>
      <c r="AE11" s="1" t="s">
        <v>27</v>
      </c>
      <c r="AF11" s="1" t="s">
        <v>28</v>
      </c>
      <c r="AG11" s="1" t="s">
        <v>29</v>
      </c>
      <c r="AH11" s="1" t="s">
        <v>27</v>
      </c>
      <c r="AI11" s="1" t="s">
        <v>28</v>
      </c>
      <c r="AJ11" s="1" t="s">
        <v>29</v>
      </c>
      <c r="AK11" s="65"/>
      <c r="AL11" s="2" t="s">
        <v>27</v>
      </c>
      <c r="AM11" s="1" t="s">
        <v>28</v>
      </c>
      <c r="AN11" s="1" t="s">
        <v>29</v>
      </c>
      <c r="AO11" s="1" t="s">
        <v>27</v>
      </c>
      <c r="AP11" s="1" t="s">
        <v>28</v>
      </c>
      <c r="AQ11" s="1" t="s">
        <v>29</v>
      </c>
      <c r="AR11" s="1" t="s">
        <v>27</v>
      </c>
      <c r="AS11" s="1" t="s">
        <v>28</v>
      </c>
      <c r="AT11" s="1" t="s">
        <v>29</v>
      </c>
      <c r="AU11" s="65"/>
      <c r="AV11" s="2" t="s">
        <v>27</v>
      </c>
      <c r="AW11" s="1" t="s">
        <v>28</v>
      </c>
      <c r="AX11" s="1" t="s">
        <v>29</v>
      </c>
      <c r="AY11" s="1" t="s">
        <v>27</v>
      </c>
      <c r="AZ11" s="1" t="s">
        <v>28</v>
      </c>
      <c r="BA11" s="1" t="s">
        <v>29</v>
      </c>
      <c r="BB11" s="1" t="s">
        <v>27</v>
      </c>
      <c r="BC11" s="1" t="s">
        <v>28</v>
      </c>
      <c r="BD11" s="1" t="s">
        <v>29</v>
      </c>
      <c r="BE11" s="65"/>
      <c r="BF11" s="2" t="s">
        <v>27</v>
      </c>
      <c r="BG11" s="1" t="s">
        <v>28</v>
      </c>
      <c r="BH11" s="1" t="s">
        <v>29</v>
      </c>
      <c r="BI11" s="1" t="s">
        <v>27</v>
      </c>
      <c r="BJ11" s="1" t="s">
        <v>28</v>
      </c>
      <c r="BK11" s="1" t="s">
        <v>29</v>
      </c>
      <c r="BL11" s="1" t="s">
        <v>27</v>
      </c>
      <c r="BM11" s="1" t="s">
        <v>28</v>
      </c>
      <c r="BN11" s="1" t="s">
        <v>29</v>
      </c>
      <c r="BO11" s="65"/>
    </row>
    <row r="12" spans="1:67" x14ac:dyDescent="0.25">
      <c r="A12" s="7"/>
      <c r="B12" s="26" t="s">
        <v>107</v>
      </c>
      <c r="C12" s="44" t="s">
        <v>105</v>
      </c>
      <c r="D12" s="44" t="s">
        <v>54</v>
      </c>
      <c r="E12" s="20">
        <f t="shared" ref="E12:E14" si="26">Q12+AA12++AK12+AU12+BO12+BE12</f>
        <v>203.25</v>
      </c>
      <c r="F12" s="21">
        <f t="shared" ref="F12:F17" si="27">IF(E12=0,"",RANK(E12,E$12:E$17,0))</f>
        <v>1</v>
      </c>
      <c r="G12" s="21" t="str">
        <f t="shared" ref="G12:G17" si="28">IF(F12=1,"Or",IF(F12=2,"Argent",IF(F12=3,"Bronze","")))</f>
        <v>Or</v>
      </c>
      <c r="H12" s="49">
        <v>63.125</v>
      </c>
      <c r="I12" s="21">
        <f t="shared" ref="I12:I17" si="29">IF(H12=0,"",RANK(H12,H$12:H$17,0))</f>
        <v>1</v>
      </c>
      <c r="J12" s="21">
        <f>IF(I12="",0,VLOOKUP(I12,Pointage[#All],2,FALSE)*J$10)</f>
        <v>12</v>
      </c>
      <c r="K12" s="9">
        <v>63.125</v>
      </c>
      <c r="L12" s="21">
        <f t="shared" ref="L12:L17" si="30">IF(K12=0,"",RANK(K12,K$12:K$17,0))</f>
        <v>1</v>
      </c>
      <c r="M12" s="21">
        <f>IF(L12="",0,VLOOKUP(L12,Pointage[#All],2,FALSE)*M$10)</f>
        <v>12</v>
      </c>
      <c r="N12" s="48">
        <v>64.75</v>
      </c>
      <c r="O12" s="21">
        <f t="shared" ref="O12:O17" si="31">IF(N12=0,"",RANK(N12,N$12:N$17,0))</f>
        <v>1</v>
      </c>
      <c r="P12" s="21">
        <f>IF(O12="",0,VLOOKUP(O12,Pointage[#All],2,FALSE)*P$10)</f>
        <v>12</v>
      </c>
      <c r="Q12" s="22">
        <f t="shared" ref="Q12:Q17" si="32">IF(J12="","",J12+M12+P12)</f>
        <v>36</v>
      </c>
      <c r="R12" s="7"/>
      <c r="S12" s="21" t="str">
        <f t="shared" ref="S12:S17" si="33">IF(R12=0,"",RANK(R12,R$12:R$17,0))</f>
        <v/>
      </c>
      <c r="T12" s="21">
        <f>IF(S12="",0,VLOOKUP(S12,Pointage[#All],2,FALSE)*T$10)</f>
        <v>0</v>
      </c>
      <c r="U12" s="9"/>
      <c r="V12" s="21" t="str">
        <f t="shared" ref="V12:V17" si="34">IF(U12=0,"",RANK(U12,U$12:U$17,0))</f>
        <v/>
      </c>
      <c r="W12" s="21">
        <f>IF(V12="",0,VLOOKUP(V12,Pointage[#All],2,FALSE)*W$10)</f>
        <v>0</v>
      </c>
      <c r="X12" s="9"/>
      <c r="Y12" s="21" t="str">
        <f t="shared" ref="Y12:Y17" si="35">IF(X12=0,"",RANK(X12,X$12:X$17,0))</f>
        <v/>
      </c>
      <c r="Z12" s="21">
        <f>IF(Y12="",0,VLOOKUP(Y12,Pointage[#All],2,FALSE)*Z$10)</f>
        <v>0</v>
      </c>
      <c r="AA12" s="22">
        <f t="shared" ref="AA12:AA17" si="36">IF(T12="","",T12+W12+Z12)</f>
        <v>0</v>
      </c>
      <c r="AB12" s="7">
        <v>61.56</v>
      </c>
      <c r="AC12" s="21">
        <v>3</v>
      </c>
      <c r="AD12" s="21">
        <f>IF(AC12="",0,VLOOKUP(AC12,Pointage[#All],2,FALSE)*AD$10)</f>
        <v>12</v>
      </c>
      <c r="AE12" s="9">
        <v>66.88</v>
      </c>
      <c r="AF12" s="21">
        <v>3</v>
      </c>
      <c r="AG12" s="21">
        <f>IF(AF12="",0,VLOOKUP(AF12,Pointage[#All],2,FALSE)*AG$10)</f>
        <v>12</v>
      </c>
      <c r="AH12" s="9">
        <v>65.25</v>
      </c>
      <c r="AI12" s="21">
        <v>2</v>
      </c>
      <c r="AJ12" s="21">
        <f>IF(AI12="",0,VLOOKUP(AI12,Pointage[#All],2,FALSE)*AJ$10)</f>
        <v>15</v>
      </c>
      <c r="AK12" s="22">
        <f t="shared" ref="AK12:AK17" si="37">IF(AD12="","",AD12+AG12+AJ12)</f>
        <v>39</v>
      </c>
      <c r="AL12" s="7">
        <v>70</v>
      </c>
      <c r="AM12" s="21">
        <f t="shared" ref="AM12:AM17" si="38">IF(AL12=0,"",RANK(AL12,AL$12:AL$17,0))</f>
        <v>1</v>
      </c>
      <c r="AN12" s="21">
        <f>IF(AM12="",0,VLOOKUP(AM12,Pointage[#All],2,FALSE)*AN$10)</f>
        <v>12</v>
      </c>
      <c r="AO12" s="9">
        <v>68.44</v>
      </c>
      <c r="AP12" s="21">
        <f t="shared" ref="AP12:AP17" si="39">IF(AO12=0,"",RANK(AO12,AO$12:AO$17,0))</f>
        <v>1</v>
      </c>
      <c r="AQ12" s="21">
        <f>IF(AP12="",0,VLOOKUP(AP12,Pointage[#All],2,FALSE)*AQ$10)</f>
        <v>12</v>
      </c>
      <c r="AR12" s="9">
        <v>62</v>
      </c>
      <c r="AS12" s="21">
        <f t="shared" ref="AS12:AS17" si="40">IF(AR12=0,"",RANK(AR12,AR$12:AR$17,0))</f>
        <v>1</v>
      </c>
      <c r="AT12" s="21">
        <f>IF(AS12="",0,VLOOKUP(AS12,Pointage[#All],2,FALSE)*AT$10)</f>
        <v>12</v>
      </c>
      <c r="AU12" s="22">
        <f t="shared" ref="AU12:AU17" si="41">IF(AN12="","",AN12+AQ12+AT12)</f>
        <v>36</v>
      </c>
      <c r="AV12" s="7">
        <v>61.875</v>
      </c>
      <c r="AW12" s="21">
        <v>1</v>
      </c>
      <c r="AX12" s="21">
        <f>IF(AW12="",0,VLOOKUP(AW12,Pointage[#All],2,FALSE)*AX$10)</f>
        <v>18</v>
      </c>
      <c r="AY12" s="9">
        <v>69.680000000000007</v>
      </c>
      <c r="AZ12" s="21">
        <f t="shared" ref="AZ12:AZ17" si="42">IF(AY12=0,"",RANK(AY12,AY$12:AY$17,0))</f>
        <v>1</v>
      </c>
      <c r="BA12" s="21">
        <f>IF(AZ12="",0,VLOOKUP(AZ12,Pointage[#All],2,FALSE)*BA$10)</f>
        <v>12</v>
      </c>
      <c r="BB12" s="9">
        <v>69</v>
      </c>
      <c r="BC12" s="21">
        <f t="shared" ref="BC12:BC17" si="43">IF(BB12=0,"",RANK(BB12,BB$12:BB$17,0))</f>
        <v>1</v>
      </c>
      <c r="BD12" s="21">
        <f>IF(BC12="",0,VLOOKUP(BC12,Pointage[#All],2,FALSE)*BD$10)</f>
        <v>6</v>
      </c>
      <c r="BE12" s="22">
        <f t="shared" ref="BE12:BE17" si="44">IF(AX12="","",AX12+BA12+BD12)</f>
        <v>36</v>
      </c>
      <c r="BF12" s="7">
        <v>67.5</v>
      </c>
      <c r="BG12" s="21">
        <f>IF(BF12=0,"",RANK(BF12,BF$12:BF$17,0))</f>
        <v>2</v>
      </c>
      <c r="BH12" s="21">
        <f>IF(BG12="",0,VLOOKUP(BG12,Pointage[#All],2,FALSE)*BH$10)</f>
        <v>15</v>
      </c>
      <c r="BI12" s="9">
        <v>74.375</v>
      </c>
      <c r="BJ12" s="21">
        <f>IF(BI12=0,"",RANK(BI12,BI$12:BI$17,0))</f>
        <v>1</v>
      </c>
      <c r="BK12" s="21">
        <f>IF(BJ12="",0,VLOOKUP(BJ12,Pointage[#All],2,FALSE)*BK$10)</f>
        <v>18</v>
      </c>
      <c r="BL12" s="9">
        <v>75</v>
      </c>
      <c r="BM12" s="21">
        <f t="shared" ref="BM12:BM17" si="45">IF(BL12=0,"",RANK(BL12,BL$12:BL$17,0))</f>
        <v>1</v>
      </c>
      <c r="BN12" s="21">
        <f>IF(BM12="",0,VLOOKUP(BM12,Pointage[#All],2,FALSE)*BN$10)</f>
        <v>12</v>
      </c>
      <c r="BO12" s="22">
        <f t="shared" ref="BO12:BO17" si="46">IF(BH12="","",BH12+BK12+BN12)*1.25</f>
        <v>56.25</v>
      </c>
    </row>
    <row r="13" spans="1:67" x14ac:dyDescent="0.25">
      <c r="A13" s="7"/>
      <c r="B13" s="26" t="s">
        <v>106</v>
      </c>
      <c r="C13" s="44" t="s">
        <v>96</v>
      </c>
      <c r="D13" s="44" t="s">
        <v>55</v>
      </c>
      <c r="E13" s="20">
        <f>Q13+AA13++AK13+AU13+BO13+BE13</f>
        <v>158.75</v>
      </c>
      <c r="F13" s="21">
        <f t="shared" si="27"/>
        <v>2</v>
      </c>
      <c r="G13" s="21" t="str">
        <f t="shared" si="28"/>
        <v>Argent</v>
      </c>
      <c r="H13" s="49">
        <v>61.25</v>
      </c>
      <c r="I13" s="21">
        <f t="shared" si="29"/>
        <v>2</v>
      </c>
      <c r="J13" s="21">
        <f>IF(I13="",0,VLOOKUP(I13,Pointage[#All],2,FALSE)*J$10)</f>
        <v>10</v>
      </c>
      <c r="K13" s="9">
        <v>59.375</v>
      </c>
      <c r="L13" s="21">
        <f t="shared" si="30"/>
        <v>2</v>
      </c>
      <c r="M13" s="21">
        <f>IF(L13="",0,VLOOKUP(L13,Pointage[#All],2,FALSE)*M$10)</f>
        <v>10</v>
      </c>
      <c r="N13" s="48">
        <v>60</v>
      </c>
      <c r="O13" s="21">
        <f t="shared" si="31"/>
        <v>2</v>
      </c>
      <c r="P13" s="21">
        <f>IF(O13="",0,VLOOKUP(O13,Pointage[#All],2,FALSE)*P$10)</f>
        <v>10</v>
      </c>
      <c r="Q13" s="22">
        <f t="shared" si="32"/>
        <v>30</v>
      </c>
      <c r="R13" s="7"/>
      <c r="S13" s="21" t="str">
        <f t="shared" si="33"/>
        <v/>
      </c>
      <c r="T13" s="21">
        <f>IF(S13="",0,VLOOKUP(S13,Pointage[#All],2,FALSE)*T$10)</f>
        <v>0</v>
      </c>
      <c r="U13" s="9"/>
      <c r="V13" s="21" t="str">
        <f t="shared" si="34"/>
        <v/>
      </c>
      <c r="W13" s="21">
        <f>IF(V13="",0,VLOOKUP(V13,Pointage[#All],2,FALSE)*W$10)</f>
        <v>0</v>
      </c>
      <c r="X13" s="9"/>
      <c r="Y13" s="21" t="str">
        <f t="shared" si="35"/>
        <v/>
      </c>
      <c r="Z13" s="21">
        <f>IF(Y13="",0,VLOOKUP(Y13,Pointage[#All],2,FALSE)*Z$10)</f>
        <v>0</v>
      </c>
      <c r="AA13" s="22">
        <f t="shared" si="36"/>
        <v>0</v>
      </c>
      <c r="AB13" s="7">
        <v>66.88</v>
      </c>
      <c r="AC13" s="21">
        <v>1</v>
      </c>
      <c r="AD13" s="21">
        <f>IF(AC13="",0,VLOOKUP(AC13,Pointage[#All],2,FALSE)*AD$10)</f>
        <v>18</v>
      </c>
      <c r="AE13" s="9">
        <v>67.19</v>
      </c>
      <c r="AF13" s="21">
        <v>2</v>
      </c>
      <c r="AG13" s="21">
        <f>IF(AF13="",0,VLOOKUP(AF13,Pointage[#All],2,FALSE)*AG$10)</f>
        <v>15</v>
      </c>
      <c r="AH13" s="9">
        <v>64.5</v>
      </c>
      <c r="AI13" s="21">
        <v>3</v>
      </c>
      <c r="AJ13" s="21">
        <f>IF(AI13="",0,VLOOKUP(AI13,Pointage[#All],2,FALSE)*AJ$10)</f>
        <v>12</v>
      </c>
      <c r="AK13" s="22">
        <f t="shared" si="37"/>
        <v>45</v>
      </c>
      <c r="AL13" s="7">
        <v>67.19</v>
      </c>
      <c r="AM13" s="21">
        <f t="shared" si="38"/>
        <v>2</v>
      </c>
      <c r="AN13" s="21">
        <f>IF(AM13="",0,VLOOKUP(AM13,Pointage[#All],2,FALSE)*AN$10)</f>
        <v>10</v>
      </c>
      <c r="AO13" s="9">
        <v>62.5</v>
      </c>
      <c r="AP13" s="21">
        <f t="shared" si="39"/>
        <v>2</v>
      </c>
      <c r="AQ13" s="21">
        <f>IF(AP13="",0,VLOOKUP(AP13,Pointage[#All],2,FALSE)*AQ$10)</f>
        <v>10</v>
      </c>
      <c r="AR13" s="9">
        <v>61.25</v>
      </c>
      <c r="AS13" s="21">
        <f t="shared" si="40"/>
        <v>2</v>
      </c>
      <c r="AT13" s="21">
        <f>IF(AS13="",0,VLOOKUP(AS13,Pointage[#All],2,FALSE)*AT$10)</f>
        <v>10</v>
      </c>
      <c r="AU13" s="22">
        <f t="shared" si="41"/>
        <v>30</v>
      </c>
      <c r="AV13" s="7"/>
      <c r="AW13" s="21" t="str">
        <f t="shared" ref="AW13:AW17" si="47">IF(AV13=0,"",RANK(AV13,AV$12:AV$17,0))</f>
        <v/>
      </c>
      <c r="AX13" s="21">
        <f>IF(AW13="",0,VLOOKUP(AW13,Pointage[#All],2,FALSE)*AX$10)</f>
        <v>0</v>
      </c>
      <c r="AY13" s="9"/>
      <c r="AZ13" s="21" t="str">
        <f t="shared" si="42"/>
        <v/>
      </c>
      <c r="BA13" s="21">
        <f>IF(AZ13="",0,VLOOKUP(AZ13,Pointage[#All],2,FALSE)*BA$10)</f>
        <v>0</v>
      </c>
      <c r="BB13" s="9"/>
      <c r="BC13" s="21" t="str">
        <f t="shared" si="43"/>
        <v/>
      </c>
      <c r="BD13" s="21">
        <f>IF(BC13="",0,VLOOKUP(BC13,Pointage[#All],2,FALSE)*BD$10)</f>
        <v>0</v>
      </c>
      <c r="BE13" s="22">
        <f t="shared" si="44"/>
        <v>0</v>
      </c>
      <c r="BF13" s="7">
        <v>73.125</v>
      </c>
      <c r="BG13" s="21">
        <f>IF(BF13=0,"",RANK(BF13,BF$12:BF$17,0))</f>
        <v>1</v>
      </c>
      <c r="BH13" s="21">
        <f>IF(BG13="",0,VLOOKUP(BG13,Pointage[#All],2,FALSE)*BH$10)</f>
        <v>18</v>
      </c>
      <c r="BI13" s="9">
        <v>70.311999999999998</v>
      </c>
      <c r="BJ13" s="21">
        <f>IF(BI13=0,"",RANK(BI13,BI$12:BI$17,0))</f>
        <v>2</v>
      </c>
      <c r="BK13" s="21">
        <f>IF(BJ13="",0,VLOOKUP(BJ13,Pointage[#All],2,FALSE)*BK$10)</f>
        <v>15</v>
      </c>
      <c r="BL13" s="9">
        <v>68</v>
      </c>
      <c r="BM13" s="21">
        <f t="shared" si="45"/>
        <v>2</v>
      </c>
      <c r="BN13" s="21">
        <f>IF(BM13="",0,VLOOKUP(BM13,Pointage[#All],2,FALSE)*BN$10)</f>
        <v>10</v>
      </c>
      <c r="BO13" s="22">
        <f t="shared" si="46"/>
        <v>53.75</v>
      </c>
    </row>
    <row r="14" spans="1:67" x14ac:dyDescent="0.25">
      <c r="A14" s="7"/>
      <c r="B14" s="26" t="s">
        <v>169</v>
      </c>
      <c r="C14" s="44" t="s">
        <v>67</v>
      </c>
      <c r="D14" s="44" t="s">
        <v>170</v>
      </c>
      <c r="E14" s="20">
        <f t="shared" si="26"/>
        <v>48</v>
      </c>
      <c r="F14" s="21">
        <f t="shared" si="27"/>
        <v>3</v>
      </c>
      <c r="G14" s="21" t="str">
        <f t="shared" si="28"/>
        <v>Bronze</v>
      </c>
      <c r="H14" s="7"/>
      <c r="I14" s="21" t="str">
        <f t="shared" si="29"/>
        <v/>
      </c>
      <c r="J14" s="21">
        <f>IF(I14="",0,VLOOKUP(I14,Pointage[#All],2,FALSE)*J$10)</f>
        <v>0</v>
      </c>
      <c r="K14" s="9"/>
      <c r="L14" s="21" t="str">
        <f t="shared" si="30"/>
        <v/>
      </c>
      <c r="M14" s="21">
        <f>IF(L14="",0,VLOOKUP(L14,Pointage[#All],2,FALSE)*M$10)</f>
        <v>0</v>
      </c>
      <c r="N14" s="9"/>
      <c r="O14" s="21" t="str">
        <f t="shared" si="31"/>
        <v/>
      </c>
      <c r="P14" s="21">
        <f>IF(O14="",0,VLOOKUP(O14,Pointage[#All],2,FALSE)*P$10)</f>
        <v>0</v>
      </c>
      <c r="Q14" s="22">
        <f t="shared" si="32"/>
        <v>0</v>
      </c>
      <c r="R14" s="7"/>
      <c r="S14" s="21" t="str">
        <f t="shared" si="33"/>
        <v/>
      </c>
      <c r="T14" s="21">
        <f>IF(S14="",0,VLOOKUP(S14,Pointage[#All],2,FALSE)*T$10)</f>
        <v>0</v>
      </c>
      <c r="U14" s="9"/>
      <c r="V14" s="21" t="str">
        <f t="shared" si="34"/>
        <v/>
      </c>
      <c r="W14" s="21">
        <f>IF(V14="",0,VLOOKUP(V14,Pointage[#All],2,FALSE)*W$10)</f>
        <v>0</v>
      </c>
      <c r="X14" s="9"/>
      <c r="Y14" s="21" t="str">
        <f t="shared" si="35"/>
        <v/>
      </c>
      <c r="Z14" s="21">
        <f>IF(Y14="",0,VLOOKUP(Y14,Pointage[#All],2,FALSE)*Z$10)</f>
        <v>0</v>
      </c>
      <c r="AA14" s="22">
        <f t="shared" si="36"/>
        <v>0</v>
      </c>
      <c r="AB14" s="7"/>
      <c r="AC14" s="21" t="str">
        <f>IF(AB14=0,"",RANK(AB14,AB$12:AB$17,0))</f>
        <v/>
      </c>
      <c r="AD14" s="21">
        <f>IF(AC14="",0,VLOOKUP(AC14,Pointage[#All],2,FALSE)*AD$10)</f>
        <v>0</v>
      </c>
      <c r="AE14" s="9"/>
      <c r="AF14" s="21" t="str">
        <f>IF(AE14=0,"",RANK(AE14,AE$12:AE$17,0))</f>
        <v/>
      </c>
      <c r="AG14" s="21">
        <f>IF(AF14="",0,VLOOKUP(AF14,Pointage[#All],2,FALSE)*AG$10)</f>
        <v>0</v>
      </c>
      <c r="AH14" s="9"/>
      <c r="AI14" s="21" t="str">
        <f>IF(AH14=0,"",RANK(AH14,AH$12:AH$17,0))</f>
        <v/>
      </c>
      <c r="AJ14" s="21">
        <f>IF(AI14="",0,VLOOKUP(AI14,Pointage[#All],2,FALSE)*AJ$10)</f>
        <v>0</v>
      </c>
      <c r="AK14" s="22">
        <f t="shared" si="37"/>
        <v>0</v>
      </c>
      <c r="AL14" s="7"/>
      <c r="AM14" s="21" t="str">
        <f t="shared" si="38"/>
        <v/>
      </c>
      <c r="AN14" s="21">
        <f>IF(AM14="",0,VLOOKUP(AM14,Pointage[#All],2,FALSE)*AN$10)</f>
        <v>0</v>
      </c>
      <c r="AO14" s="9"/>
      <c r="AP14" s="21" t="str">
        <f t="shared" si="39"/>
        <v/>
      </c>
      <c r="AQ14" s="21">
        <f>IF(AP14="",0,VLOOKUP(AP14,Pointage[#All],2,FALSE)*AQ$10)</f>
        <v>0</v>
      </c>
      <c r="AR14" s="9"/>
      <c r="AS14" s="21" t="str">
        <f t="shared" si="40"/>
        <v/>
      </c>
      <c r="AT14" s="21">
        <f>IF(AS14="",0,VLOOKUP(AS14,Pointage[#All],2,FALSE)*AT$10)</f>
        <v>0</v>
      </c>
      <c r="AU14" s="22">
        <f t="shared" si="41"/>
        <v>0</v>
      </c>
      <c r="AV14" s="7">
        <v>61.88</v>
      </c>
      <c r="AW14" s="21">
        <f t="shared" si="47"/>
        <v>1</v>
      </c>
      <c r="AX14" s="21">
        <f>IF(AW14="",0,VLOOKUP(AW14,Pointage[#All],2,FALSE)*AX$10)</f>
        <v>18</v>
      </c>
      <c r="AY14" s="9"/>
      <c r="AZ14" s="21" t="str">
        <f t="shared" si="42"/>
        <v/>
      </c>
      <c r="BA14" s="21">
        <f>IF(AZ14="",0,VLOOKUP(AZ14,Pointage[#All],2,FALSE)*BA$10)</f>
        <v>0</v>
      </c>
      <c r="BB14" s="9"/>
      <c r="BC14" s="21" t="str">
        <f t="shared" si="43"/>
        <v/>
      </c>
      <c r="BD14" s="21">
        <f>IF(BC14="",0,VLOOKUP(BC14,Pointage[#All],2,FALSE)*BD$10)</f>
        <v>0</v>
      </c>
      <c r="BE14" s="22">
        <f t="shared" si="44"/>
        <v>18</v>
      </c>
      <c r="BF14" s="7">
        <v>60.936999999999998</v>
      </c>
      <c r="BG14" s="21">
        <f>IF(BF14=0,"",RANK(BF14,BF$12:BF$17,0))</f>
        <v>3</v>
      </c>
      <c r="BH14" s="21">
        <f>IF(BG14="",0,VLOOKUP(BG14,Pointage[#All],2,FALSE)*BH$10)</f>
        <v>12</v>
      </c>
      <c r="BI14" s="9">
        <v>55.936999999999998</v>
      </c>
      <c r="BJ14" s="21">
        <v>3</v>
      </c>
      <c r="BK14" s="21">
        <f>IF(BJ14="",0,VLOOKUP(BJ14,Pointage[#All],2,FALSE)*BK$10)</f>
        <v>12</v>
      </c>
      <c r="BL14" s="9"/>
      <c r="BM14" s="21" t="str">
        <f t="shared" si="45"/>
        <v/>
      </c>
      <c r="BN14" s="21">
        <f>IF(BM14="",0,VLOOKUP(BM14,Pointage[#All],2,FALSE)*BN$10)</f>
        <v>0</v>
      </c>
      <c r="BO14" s="22">
        <f t="shared" si="46"/>
        <v>30</v>
      </c>
    </row>
    <row r="15" spans="1:67" x14ac:dyDescent="0.25">
      <c r="A15" s="7"/>
      <c r="B15" s="26" t="s">
        <v>171</v>
      </c>
      <c r="C15" s="44" t="s">
        <v>172</v>
      </c>
      <c r="D15" s="44" t="s">
        <v>173</v>
      </c>
      <c r="E15" s="20">
        <f>Q15+AA15++AK15+AU15+BO15+BE15</f>
        <v>22</v>
      </c>
      <c r="F15" s="21">
        <f t="shared" si="27"/>
        <v>4</v>
      </c>
      <c r="G15" s="21" t="str">
        <f t="shared" si="28"/>
        <v/>
      </c>
      <c r="H15" s="7"/>
      <c r="I15" s="21" t="str">
        <f t="shared" si="29"/>
        <v/>
      </c>
      <c r="J15" s="21">
        <f>IF(I15="",0,VLOOKUP(I15,Pointage[#All],2,FALSE)*J$10)</f>
        <v>0</v>
      </c>
      <c r="K15" s="9"/>
      <c r="L15" s="21" t="str">
        <f t="shared" si="30"/>
        <v/>
      </c>
      <c r="M15" s="21">
        <f>IF(L15="",0,VLOOKUP(L15,Pointage[#All],2,FALSE)*M$10)</f>
        <v>0</v>
      </c>
      <c r="N15" s="9"/>
      <c r="O15" s="21" t="str">
        <f t="shared" si="31"/>
        <v/>
      </c>
      <c r="P15" s="21">
        <f>IF(O15="",0,VLOOKUP(O15,Pointage[#All],2,FALSE)*P$10)</f>
        <v>0</v>
      </c>
      <c r="Q15" s="22">
        <f t="shared" si="32"/>
        <v>0</v>
      </c>
      <c r="R15" s="7"/>
      <c r="S15" s="21" t="str">
        <f t="shared" si="33"/>
        <v/>
      </c>
      <c r="T15" s="21">
        <f>IF(S15="",0,VLOOKUP(S15,Pointage[#All],2,FALSE)*T$10)</f>
        <v>0</v>
      </c>
      <c r="U15" s="9"/>
      <c r="V15" s="21" t="str">
        <f t="shared" si="34"/>
        <v/>
      </c>
      <c r="W15" s="21">
        <f>IF(V15="",0,VLOOKUP(V15,Pointage[#All],2,FALSE)*W$10)</f>
        <v>0</v>
      </c>
      <c r="X15" s="9"/>
      <c r="Y15" s="21" t="str">
        <f t="shared" si="35"/>
        <v/>
      </c>
      <c r="Z15" s="21">
        <f>IF(Y15="",0,VLOOKUP(Y15,Pointage[#All],2,FALSE)*Z$10)</f>
        <v>0</v>
      </c>
      <c r="AA15" s="22">
        <f t="shared" si="36"/>
        <v>0</v>
      </c>
      <c r="AB15" s="7"/>
      <c r="AC15" s="21" t="str">
        <f>IF(AB15=0,"",RANK(AB15,AB$12:AB$17,0))</f>
        <v/>
      </c>
      <c r="AD15" s="21">
        <f>IF(AC15="",0,VLOOKUP(AC15,Pointage[#All],2,FALSE)*AD$10)</f>
        <v>0</v>
      </c>
      <c r="AE15" s="9"/>
      <c r="AF15" s="21" t="str">
        <f>IF(AE15=0,"",RANK(AE15,AE$12:AE$17,0))</f>
        <v/>
      </c>
      <c r="AG15" s="21">
        <f>IF(AF15="",0,VLOOKUP(AF15,Pointage[#All],2,FALSE)*AG$10)</f>
        <v>0</v>
      </c>
      <c r="AH15" s="9"/>
      <c r="AI15" s="21" t="str">
        <f>IF(AH15=0,"",RANK(AH15,AH$12:AH$17,0))</f>
        <v/>
      </c>
      <c r="AJ15" s="21">
        <f>IF(AI15="",0,VLOOKUP(AI15,Pointage[#All],2,FALSE)*AJ$10)</f>
        <v>0</v>
      </c>
      <c r="AK15" s="22">
        <f t="shared" si="37"/>
        <v>0</v>
      </c>
      <c r="AL15" s="7"/>
      <c r="AM15" s="21" t="str">
        <f t="shared" si="38"/>
        <v/>
      </c>
      <c r="AN15" s="21">
        <f>IF(AM15="",0,VLOOKUP(AM15,Pointage[#All],2,FALSE)*AN$10)</f>
        <v>0</v>
      </c>
      <c r="AO15" s="9"/>
      <c r="AP15" s="21" t="str">
        <f t="shared" si="39"/>
        <v/>
      </c>
      <c r="AQ15" s="21">
        <f>IF(AP15="",0,VLOOKUP(AP15,Pointage[#All],2,FALSE)*AQ$10)</f>
        <v>0</v>
      </c>
      <c r="AR15" s="9"/>
      <c r="AS15" s="21" t="str">
        <f t="shared" si="40"/>
        <v/>
      </c>
      <c r="AT15" s="21">
        <f>IF(AS15="",0,VLOOKUP(AS15,Pointage[#All],2,FALSE)*AT$10)</f>
        <v>0</v>
      </c>
      <c r="AU15" s="22">
        <f t="shared" si="41"/>
        <v>0</v>
      </c>
      <c r="AV15" s="7">
        <v>56.25</v>
      </c>
      <c r="AW15" s="21">
        <f t="shared" si="47"/>
        <v>3</v>
      </c>
      <c r="AX15" s="21">
        <f>IF(AW15="",0,VLOOKUP(AW15,Pointage[#All],2,FALSE)*AX$10)</f>
        <v>12</v>
      </c>
      <c r="AY15" s="9">
        <v>48.75</v>
      </c>
      <c r="AZ15" s="21">
        <f t="shared" si="42"/>
        <v>2</v>
      </c>
      <c r="BA15" s="21">
        <f>IF(AZ15="",0,VLOOKUP(AZ15,Pointage[#All],2,FALSE)*BA$10)</f>
        <v>10</v>
      </c>
      <c r="BB15" s="9"/>
      <c r="BC15" s="21" t="str">
        <f t="shared" si="43"/>
        <v/>
      </c>
      <c r="BD15" s="21">
        <f>IF(BC15="",0,VLOOKUP(BC15,Pointage[#All],2,FALSE)*BD$10)</f>
        <v>0</v>
      </c>
      <c r="BE15" s="22">
        <f t="shared" si="44"/>
        <v>22</v>
      </c>
      <c r="BF15" s="7"/>
      <c r="BG15" s="21"/>
      <c r="BH15" s="21">
        <f>IF(BG15="",0,VLOOKUP(BG15,Pointage[#All],2,FALSE)*BH$10)</f>
        <v>0</v>
      </c>
      <c r="BI15" s="9"/>
      <c r="BJ15" s="21"/>
      <c r="BK15" s="21">
        <f>IF(BJ15="",0,VLOOKUP(BJ15,Pointage[#All],2,FALSE)*BK$10)</f>
        <v>0</v>
      </c>
      <c r="BL15" s="9"/>
      <c r="BM15" s="21" t="str">
        <f t="shared" si="45"/>
        <v/>
      </c>
      <c r="BN15" s="21">
        <f>IF(BM15="",0,VLOOKUP(BM15,Pointage[#All],2,FALSE)*BN$10)</f>
        <v>0</v>
      </c>
      <c r="BO15" s="22">
        <f t="shared" si="46"/>
        <v>0</v>
      </c>
    </row>
    <row r="16" spans="1:67" x14ac:dyDescent="0.25">
      <c r="A16" s="7"/>
      <c r="B16" s="26"/>
      <c r="C16" s="44"/>
      <c r="D16" s="44"/>
      <c r="E16" s="20">
        <f t="shared" ref="E16:E17" si="48">Q16+AA16++AK16+AU16+BO16</f>
        <v>0</v>
      </c>
      <c r="F16" s="21" t="str">
        <f t="shared" si="27"/>
        <v/>
      </c>
      <c r="G16" s="21" t="str">
        <f t="shared" si="28"/>
        <v/>
      </c>
      <c r="H16" s="7"/>
      <c r="I16" s="21" t="str">
        <f t="shared" si="29"/>
        <v/>
      </c>
      <c r="J16" s="21">
        <f>IF(I16="",0,VLOOKUP(I16,Pointage[#All],2,FALSE)*J$10)</f>
        <v>0</v>
      </c>
      <c r="K16" s="9"/>
      <c r="L16" s="21" t="str">
        <f t="shared" si="30"/>
        <v/>
      </c>
      <c r="M16" s="21">
        <f>IF(L16="",0,VLOOKUP(L16,Pointage[#All],2,FALSE)*M$10)</f>
        <v>0</v>
      </c>
      <c r="N16" s="9"/>
      <c r="O16" s="21" t="str">
        <f t="shared" si="31"/>
        <v/>
      </c>
      <c r="P16" s="21">
        <f>IF(O16="",0,VLOOKUP(O16,Pointage[#All],2,FALSE)*P$10)</f>
        <v>0</v>
      </c>
      <c r="Q16" s="22">
        <f t="shared" si="32"/>
        <v>0</v>
      </c>
      <c r="R16" s="7"/>
      <c r="S16" s="21" t="str">
        <f t="shared" si="33"/>
        <v/>
      </c>
      <c r="T16" s="21">
        <f>IF(S16="",0,VLOOKUP(S16,Pointage[#All],2,FALSE)*T$10)</f>
        <v>0</v>
      </c>
      <c r="U16" s="9"/>
      <c r="V16" s="21" t="str">
        <f t="shared" si="34"/>
        <v/>
      </c>
      <c r="W16" s="21">
        <f>IF(V16="",0,VLOOKUP(V16,Pointage[#All],2,FALSE)*W$10)</f>
        <v>0</v>
      </c>
      <c r="X16" s="9"/>
      <c r="Y16" s="21" t="str">
        <f t="shared" si="35"/>
        <v/>
      </c>
      <c r="Z16" s="21">
        <f>IF(Y16="",0,VLOOKUP(Y16,Pointage[#All],2,FALSE)*Z$10)</f>
        <v>0</v>
      </c>
      <c r="AA16" s="22">
        <f t="shared" si="36"/>
        <v>0</v>
      </c>
      <c r="AB16" s="7"/>
      <c r="AC16" s="21" t="str">
        <f>IF(AB16=0,"",RANK(AB16,AB$12:AB$17,0))</f>
        <v/>
      </c>
      <c r="AD16" s="21">
        <f>IF(AC16="",0,VLOOKUP(AC16,Pointage[#All],2,FALSE)*AD$10)</f>
        <v>0</v>
      </c>
      <c r="AE16" s="9"/>
      <c r="AF16" s="21" t="str">
        <f>IF(AE16=0,"",RANK(AE16,AE$12:AE$17,0))</f>
        <v/>
      </c>
      <c r="AG16" s="21">
        <f>IF(AF16="",0,VLOOKUP(AF16,Pointage[#All],2,FALSE)*AG$10)</f>
        <v>0</v>
      </c>
      <c r="AH16" s="9"/>
      <c r="AI16" s="21" t="str">
        <f>IF(AH16=0,"",RANK(AH16,AH$12:AH$17,0))</f>
        <v/>
      </c>
      <c r="AJ16" s="21">
        <f>IF(AI16="",0,VLOOKUP(AI16,Pointage[#All],2,FALSE)*AJ$10)</f>
        <v>0</v>
      </c>
      <c r="AK16" s="22">
        <f t="shared" si="37"/>
        <v>0</v>
      </c>
      <c r="AL16" s="7"/>
      <c r="AM16" s="21" t="str">
        <f t="shared" si="38"/>
        <v/>
      </c>
      <c r="AN16" s="21">
        <f>IF(AM16="",0,VLOOKUP(AM16,Pointage[#All],2,FALSE)*AN$10)</f>
        <v>0</v>
      </c>
      <c r="AO16" s="9"/>
      <c r="AP16" s="21" t="str">
        <f t="shared" si="39"/>
        <v/>
      </c>
      <c r="AQ16" s="21">
        <f>IF(AP16="",0,VLOOKUP(AP16,Pointage[#All],2,FALSE)*AQ$10)</f>
        <v>0</v>
      </c>
      <c r="AR16" s="9"/>
      <c r="AS16" s="21" t="str">
        <f t="shared" si="40"/>
        <v/>
      </c>
      <c r="AT16" s="21">
        <f>IF(AS16="",0,VLOOKUP(AS16,Pointage[#All],2,FALSE)*AT$10)</f>
        <v>0</v>
      </c>
      <c r="AU16" s="22">
        <f t="shared" si="41"/>
        <v>0</v>
      </c>
      <c r="AV16" s="7"/>
      <c r="AW16" s="21" t="str">
        <f t="shared" si="47"/>
        <v/>
      </c>
      <c r="AX16" s="21">
        <f>IF(AW16="",0,VLOOKUP(AW16,Pointage[#All],2,FALSE)*AX$10)</f>
        <v>0</v>
      </c>
      <c r="AY16" s="9"/>
      <c r="AZ16" s="21" t="str">
        <f t="shared" si="42"/>
        <v/>
      </c>
      <c r="BA16" s="21">
        <f>IF(AZ16="",0,VLOOKUP(AZ16,Pointage[#All],2,FALSE)*BA$10)</f>
        <v>0</v>
      </c>
      <c r="BB16" s="9"/>
      <c r="BC16" s="21" t="str">
        <f t="shared" si="43"/>
        <v/>
      </c>
      <c r="BD16" s="21">
        <f>IF(BC16="",0,VLOOKUP(BC16,Pointage[#All],2,FALSE)*BD$10)</f>
        <v>0</v>
      </c>
      <c r="BE16" s="22">
        <f t="shared" si="44"/>
        <v>0</v>
      </c>
      <c r="BF16" s="7"/>
      <c r="BG16" s="21"/>
      <c r="BH16" s="21">
        <f>IF(BG16="",0,VLOOKUP(BG16,Pointage[#All],2,FALSE)*BH$10)</f>
        <v>0</v>
      </c>
      <c r="BI16" s="9"/>
      <c r="BJ16" s="21"/>
      <c r="BK16" s="21">
        <f>IF(BJ16="",0,VLOOKUP(BJ16,Pointage[#All],2,FALSE)*BK$10)</f>
        <v>0</v>
      </c>
      <c r="BL16" s="9"/>
      <c r="BM16" s="21" t="str">
        <f t="shared" si="45"/>
        <v/>
      </c>
      <c r="BN16" s="21">
        <f>IF(BM16="",0,VLOOKUP(BM16,Pointage[#All],2,FALSE)*BN$10)</f>
        <v>0</v>
      </c>
      <c r="BO16" s="22">
        <f t="shared" si="46"/>
        <v>0</v>
      </c>
    </row>
    <row r="17" spans="1:67" x14ac:dyDescent="0.25">
      <c r="A17" s="7"/>
      <c r="B17" s="26"/>
      <c r="C17" s="44"/>
      <c r="D17" s="44"/>
      <c r="E17" s="20">
        <f t="shared" si="48"/>
        <v>0</v>
      </c>
      <c r="F17" s="21" t="str">
        <f t="shared" si="27"/>
        <v/>
      </c>
      <c r="G17" s="21" t="str">
        <f t="shared" si="28"/>
        <v/>
      </c>
      <c r="H17" s="7"/>
      <c r="I17" s="21" t="str">
        <f t="shared" si="29"/>
        <v/>
      </c>
      <c r="J17" s="21">
        <f>IF(I17="",0,VLOOKUP(I17,Pointage[#All],2,FALSE)*J$10)</f>
        <v>0</v>
      </c>
      <c r="K17" s="9"/>
      <c r="L17" s="21" t="str">
        <f t="shared" si="30"/>
        <v/>
      </c>
      <c r="M17" s="21">
        <f>IF(L17="",0,VLOOKUP(L17,Pointage[#All],2,FALSE)*M$10)</f>
        <v>0</v>
      </c>
      <c r="N17" s="9"/>
      <c r="O17" s="21" t="str">
        <f t="shared" si="31"/>
        <v/>
      </c>
      <c r="P17" s="21">
        <f>IF(O17="",0,VLOOKUP(O17,Pointage[#All],2,FALSE)*P$10)</f>
        <v>0</v>
      </c>
      <c r="Q17" s="22">
        <f t="shared" si="32"/>
        <v>0</v>
      </c>
      <c r="R17" s="7"/>
      <c r="S17" s="21" t="str">
        <f t="shared" si="33"/>
        <v/>
      </c>
      <c r="T17" s="21">
        <f>IF(S17="",0,VLOOKUP(S17,Pointage[#All],2,FALSE)*T$10)</f>
        <v>0</v>
      </c>
      <c r="U17" s="9"/>
      <c r="V17" s="21" t="str">
        <f t="shared" si="34"/>
        <v/>
      </c>
      <c r="W17" s="21">
        <f>IF(V17="",0,VLOOKUP(V17,Pointage[#All],2,FALSE)*W$10)</f>
        <v>0</v>
      </c>
      <c r="X17" s="9"/>
      <c r="Y17" s="21" t="str">
        <f t="shared" si="35"/>
        <v/>
      </c>
      <c r="Z17" s="21">
        <f>IF(Y17="",0,VLOOKUP(Y17,Pointage[#All],2,FALSE)*Z$10)</f>
        <v>0</v>
      </c>
      <c r="AA17" s="22">
        <f t="shared" si="36"/>
        <v>0</v>
      </c>
      <c r="AB17" s="7"/>
      <c r="AC17" s="21" t="str">
        <f>IF(AB17=0,"",RANK(AB17,AB$12:AB$17,0))</f>
        <v/>
      </c>
      <c r="AD17" s="21">
        <f>IF(AC17="",0,VLOOKUP(AC17,Pointage[#All],2,FALSE)*AD$10)</f>
        <v>0</v>
      </c>
      <c r="AE17" s="9"/>
      <c r="AF17" s="21" t="str">
        <f>IF(AE17=0,"",RANK(AE17,AE$12:AE$17,0))</f>
        <v/>
      </c>
      <c r="AG17" s="21">
        <f>IF(AF17="",0,VLOOKUP(AF17,Pointage[#All],2,FALSE)*AG$10)</f>
        <v>0</v>
      </c>
      <c r="AH17" s="9"/>
      <c r="AI17" s="21" t="str">
        <f>IF(AH17=0,"",RANK(AH17,AH$12:AH$17,0))</f>
        <v/>
      </c>
      <c r="AJ17" s="21">
        <f>IF(AI17="",0,VLOOKUP(AI17,Pointage[#All],2,FALSE)*AJ$10)</f>
        <v>0</v>
      </c>
      <c r="AK17" s="22">
        <f t="shared" si="37"/>
        <v>0</v>
      </c>
      <c r="AL17" s="7"/>
      <c r="AM17" s="21" t="str">
        <f t="shared" si="38"/>
        <v/>
      </c>
      <c r="AN17" s="21">
        <f>IF(AM17="",0,VLOOKUP(AM17,Pointage[#All],2,FALSE)*AN$10)</f>
        <v>0</v>
      </c>
      <c r="AO17" s="9"/>
      <c r="AP17" s="21" t="str">
        <f t="shared" si="39"/>
        <v/>
      </c>
      <c r="AQ17" s="21">
        <f>IF(AP17="",0,VLOOKUP(AP17,Pointage[#All],2,FALSE)*AQ$10)</f>
        <v>0</v>
      </c>
      <c r="AR17" s="9"/>
      <c r="AS17" s="21" t="str">
        <f t="shared" si="40"/>
        <v/>
      </c>
      <c r="AT17" s="21">
        <f>IF(AS17="",0,VLOOKUP(AS17,Pointage[#All],2,FALSE)*AT$10)</f>
        <v>0</v>
      </c>
      <c r="AU17" s="22">
        <f t="shared" si="41"/>
        <v>0</v>
      </c>
      <c r="AV17" s="7"/>
      <c r="AW17" s="21" t="str">
        <f t="shared" si="47"/>
        <v/>
      </c>
      <c r="AX17" s="21">
        <f>IF(AW17="",0,VLOOKUP(AW17,Pointage[#All],2,FALSE)*AX$10)</f>
        <v>0</v>
      </c>
      <c r="AY17" s="9"/>
      <c r="AZ17" s="21" t="str">
        <f t="shared" si="42"/>
        <v/>
      </c>
      <c r="BA17" s="21">
        <f>IF(AZ17="",0,VLOOKUP(AZ17,Pointage[#All],2,FALSE)*BA$10)</f>
        <v>0</v>
      </c>
      <c r="BB17" s="9"/>
      <c r="BC17" s="21" t="str">
        <f t="shared" si="43"/>
        <v/>
      </c>
      <c r="BD17" s="21">
        <f>IF(BC17="",0,VLOOKUP(BC17,Pointage[#All],2,FALSE)*BD$10)</f>
        <v>0</v>
      </c>
      <c r="BE17" s="22">
        <f t="shared" si="44"/>
        <v>0</v>
      </c>
      <c r="BF17" s="7"/>
      <c r="BG17" s="21"/>
      <c r="BH17" s="21">
        <f>IF(BG17="",0,VLOOKUP(BG17,Pointage[#All],2,FALSE)*BH$10)</f>
        <v>0</v>
      </c>
      <c r="BI17" s="9"/>
      <c r="BJ17" s="21"/>
      <c r="BK17" s="21">
        <f>IF(BJ17="",0,VLOOKUP(BJ17,Pointage[#All],2,FALSE)*BK$10)</f>
        <v>0</v>
      </c>
      <c r="BL17" s="9"/>
      <c r="BM17" s="21" t="str">
        <f t="shared" si="45"/>
        <v/>
      </c>
      <c r="BN17" s="21">
        <f>IF(BM17="",0,VLOOKUP(BM17,Pointage[#All],2,FALSE)*BN$10)</f>
        <v>0</v>
      </c>
      <c r="BO17" s="22">
        <f t="shared" si="46"/>
        <v>0</v>
      </c>
    </row>
    <row r="18" spans="1:67" x14ac:dyDescent="0.25">
      <c r="A18" s="72" t="s">
        <v>31</v>
      </c>
      <c r="B18" s="73"/>
      <c r="C18" s="73"/>
      <c r="D18" s="73"/>
      <c r="E18" s="73"/>
      <c r="F18" s="73"/>
      <c r="G18" s="74"/>
      <c r="H18" s="2" t="s">
        <v>22</v>
      </c>
      <c r="I18" s="19" t="s">
        <v>23</v>
      </c>
      <c r="J18" s="10">
        <v>1</v>
      </c>
      <c r="K18" s="1" t="s">
        <v>24</v>
      </c>
      <c r="L18" s="19" t="s">
        <v>23</v>
      </c>
      <c r="M18" s="10">
        <v>1</v>
      </c>
      <c r="N18" s="1" t="s">
        <v>25</v>
      </c>
      <c r="O18" s="19" t="s">
        <v>23</v>
      </c>
      <c r="P18" s="10">
        <v>1</v>
      </c>
      <c r="Q18" s="65" t="s">
        <v>26</v>
      </c>
      <c r="R18" s="2" t="s">
        <v>22</v>
      </c>
      <c r="S18" s="19" t="s">
        <v>23</v>
      </c>
      <c r="T18" s="16"/>
      <c r="U18" s="1" t="s">
        <v>24</v>
      </c>
      <c r="V18" s="19" t="s">
        <v>23</v>
      </c>
      <c r="W18" s="16"/>
      <c r="X18" s="1" t="s">
        <v>25</v>
      </c>
      <c r="Y18" s="19" t="s">
        <v>23</v>
      </c>
      <c r="Z18" s="16"/>
      <c r="AA18" s="65" t="s">
        <v>26</v>
      </c>
      <c r="AB18" s="2" t="s">
        <v>22</v>
      </c>
      <c r="AC18" s="19" t="s">
        <v>23</v>
      </c>
      <c r="AD18" s="10">
        <v>1</v>
      </c>
      <c r="AE18" s="1" t="s">
        <v>24</v>
      </c>
      <c r="AF18" s="19" t="s">
        <v>23</v>
      </c>
      <c r="AG18" s="10">
        <v>1</v>
      </c>
      <c r="AH18" s="1" t="s">
        <v>25</v>
      </c>
      <c r="AI18" s="19" t="s">
        <v>23</v>
      </c>
      <c r="AJ18" s="10">
        <v>1</v>
      </c>
      <c r="AK18" s="65" t="s">
        <v>26</v>
      </c>
      <c r="AL18" s="2" t="s">
        <v>22</v>
      </c>
      <c r="AM18" s="19" t="s">
        <v>23</v>
      </c>
      <c r="AN18" s="16">
        <v>1</v>
      </c>
      <c r="AO18" s="1" t="s">
        <v>24</v>
      </c>
      <c r="AP18" s="19" t="s">
        <v>23</v>
      </c>
      <c r="AQ18" s="16">
        <v>1</v>
      </c>
      <c r="AR18" s="1" t="s">
        <v>25</v>
      </c>
      <c r="AS18" s="19" t="s">
        <v>23</v>
      </c>
      <c r="AT18" s="16">
        <v>1</v>
      </c>
      <c r="AU18" s="65" t="s">
        <v>26</v>
      </c>
      <c r="AV18" s="2" t="s">
        <v>22</v>
      </c>
      <c r="AW18" s="19" t="s">
        <v>23</v>
      </c>
      <c r="AX18" s="10">
        <v>2</v>
      </c>
      <c r="AY18" s="1" t="s">
        <v>24</v>
      </c>
      <c r="AZ18" s="19" t="s">
        <v>23</v>
      </c>
      <c r="BA18" s="10">
        <v>2</v>
      </c>
      <c r="BB18" s="1" t="s">
        <v>25</v>
      </c>
      <c r="BC18" s="19" t="s">
        <v>23</v>
      </c>
      <c r="BD18" s="10">
        <v>1</v>
      </c>
      <c r="BE18" s="65" t="s">
        <v>26</v>
      </c>
      <c r="BF18" s="2" t="s">
        <v>22</v>
      </c>
      <c r="BG18" s="19" t="s">
        <v>23</v>
      </c>
      <c r="BH18" s="55">
        <v>2</v>
      </c>
      <c r="BI18" s="1" t="s">
        <v>24</v>
      </c>
      <c r="BJ18" s="19" t="s">
        <v>23</v>
      </c>
      <c r="BK18" s="55">
        <v>2</v>
      </c>
      <c r="BL18" s="1" t="s">
        <v>25</v>
      </c>
      <c r="BM18" s="19" t="s">
        <v>23</v>
      </c>
      <c r="BN18" s="55">
        <v>2</v>
      </c>
      <c r="BO18" s="65" t="s">
        <v>26</v>
      </c>
    </row>
    <row r="19" spans="1:67" x14ac:dyDescent="0.25">
      <c r="A19" s="75"/>
      <c r="B19" s="76"/>
      <c r="C19" s="76"/>
      <c r="D19" s="76"/>
      <c r="E19" s="76"/>
      <c r="F19" s="76"/>
      <c r="G19" s="77"/>
      <c r="H19" s="2" t="s">
        <v>27</v>
      </c>
      <c r="I19" s="1" t="s">
        <v>28</v>
      </c>
      <c r="J19" s="1" t="s">
        <v>29</v>
      </c>
      <c r="K19" s="1" t="s">
        <v>27</v>
      </c>
      <c r="L19" s="1" t="s">
        <v>28</v>
      </c>
      <c r="M19" s="1" t="s">
        <v>29</v>
      </c>
      <c r="N19" s="1" t="s">
        <v>27</v>
      </c>
      <c r="O19" s="1" t="s">
        <v>28</v>
      </c>
      <c r="P19" s="1" t="s">
        <v>29</v>
      </c>
      <c r="Q19" s="65"/>
      <c r="R19" s="2" t="s">
        <v>27</v>
      </c>
      <c r="S19" s="1" t="s">
        <v>28</v>
      </c>
      <c r="T19" s="1" t="s">
        <v>29</v>
      </c>
      <c r="U19" s="1" t="s">
        <v>27</v>
      </c>
      <c r="V19" s="1" t="s">
        <v>28</v>
      </c>
      <c r="W19" s="1" t="s">
        <v>29</v>
      </c>
      <c r="X19" s="1" t="s">
        <v>27</v>
      </c>
      <c r="Y19" s="1" t="s">
        <v>28</v>
      </c>
      <c r="Z19" s="1" t="s">
        <v>29</v>
      </c>
      <c r="AA19" s="65"/>
      <c r="AB19" s="2" t="s">
        <v>27</v>
      </c>
      <c r="AC19" s="1" t="s">
        <v>28</v>
      </c>
      <c r="AD19" s="1" t="s">
        <v>29</v>
      </c>
      <c r="AE19" s="1" t="s">
        <v>27</v>
      </c>
      <c r="AF19" s="1" t="s">
        <v>28</v>
      </c>
      <c r="AG19" s="1" t="s">
        <v>29</v>
      </c>
      <c r="AH19" s="1" t="s">
        <v>27</v>
      </c>
      <c r="AI19" s="1" t="s">
        <v>28</v>
      </c>
      <c r="AJ19" s="1" t="s">
        <v>29</v>
      </c>
      <c r="AK19" s="65"/>
      <c r="AL19" s="2" t="s">
        <v>27</v>
      </c>
      <c r="AM19" s="1" t="s">
        <v>28</v>
      </c>
      <c r="AN19" s="1" t="s">
        <v>29</v>
      </c>
      <c r="AO19" s="1" t="s">
        <v>27</v>
      </c>
      <c r="AP19" s="1" t="s">
        <v>28</v>
      </c>
      <c r="AQ19" s="1" t="s">
        <v>29</v>
      </c>
      <c r="AR19" s="1" t="s">
        <v>27</v>
      </c>
      <c r="AS19" s="1" t="s">
        <v>28</v>
      </c>
      <c r="AT19" s="1" t="s">
        <v>29</v>
      </c>
      <c r="AU19" s="65"/>
      <c r="AV19" s="2" t="s">
        <v>27</v>
      </c>
      <c r="AW19" s="1" t="s">
        <v>28</v>
      </c>
      <c r="AX19" s="1" t="s">
        <v>29</v>
      </c>
      <c r="AY19" s="1" t="s">
        <v>27</v>
      </c>
      <c r="AZ19" s="1" t="s">
        <v>28</v>
      </c>
      <c r="BA19" s="1" t="s">
        <v>29</v>
      </c>
      <c r="BB19" s="1" t="s">
        <v>27</v>
      </c>
      <c r="BC19" s="1" t="s">
        <v>28</v>
      </c>
      <c r="BD19" s="1" t="s">
        <v>29</v>
      </c>
      <c r="BE19" s="65"/>
      <c r="BF19" s="2" t="s">
        <v>27</v>
      </c>
      <c r="BG19" s="1" t="s">
        <v>28</v>
      </c>
      <c r="BH19" s="1" t="s">
        <v>29</v>
      </c>
      <c r="BI19" s="1" t="s">
        <v>27</v>
      </c>
      <c r="BJ19" s="1" t="s">
        <v>28</v>
      </c>
      <c r="BK19" s="1" t="s">
        <v>29</v>
      </c>
      <c r="BL19" s="1" t="s">
        <v>27</v>
      </c>
      <c r="BM19" s="1" t="s">
        <v>28</v>
      </c>
      <c r="BN19" s="1" t="s">
        <v>29</v>
      </c>
      <c r="BO19" s="65"/>
    </row>
    <row r="20" spans="1:67" x14ac:dyDescent="0.25">
      <c r="A20" s="7"/>
      <c r="B20" s="26" t="s">
        <v>129</v>
      </c>
      <c r="C20" s="44" t="s">
        <v>128</v>
      </c>
      <c r="D20" s="44" t="s">
        <v>56</v>
      </c>
      <c r="E20" s="20">
        <f t="shared" ref="E20:E23" si="49">Q20+AA20++AK20+AU20+BO20+BE20</f>
        <v>18</v>
      </c>
      <c r="F20" s="21">
        <f t="shared" ref="F20:F26" si="50">IF(E20=0,"",RANK(E20,E$20:E$26,0))</f>
        <v>5</v>
      </c>
      <c r="G20" s="21" t="str">
        <f t="shared" ref="G20:G25" si="51">IF(F20=1,"Or",IF(F20=2,"Argent",IF(F20=3,"Bronze","")))</f>
        <v/>
      </c>
      <c r="H20" s="7">
        <v>62.186999999999998</v>
      </c>
      <c r="I20" s="21">
        <f t="shared" ref="I20:I26" si="52">IF(H20=0,"",RANK(H20,H$20:H$26,0))</f>
        <v>1</v>
      </c>
      <c r="J20" s="21">
        <f>IF(I20="",0,VLOOKUP(I20,Pointage[#All],2,FALSE)*J$18)</f>
        <v>6</v>
      </c>
      <c r="K20" s="9">
        <v>60.936999999999998</v>
      </c>
      <c r="L20" s="21">
        <f t="shared" ref="L20:L26" si="53">IF(K20=0,"",RANK(K20,K$20:K$26,0))</f>
        <v>1</v>
      </c>
      <c r="M20" s="21">
        <f>IF(L20="",0,VLOOKUP(L20,Pointage[#All],2,FALSE)*M$18)</f>
        <v>6</v>
      </c>
      <c r="N20" s="48">
        <v>61.25</v>
      </c>
      <c r="O20" s="21">
        <f t="shared" ref="O20:O26" si="54">IF(N20=0,"",RANK(N20,N$20:N$26,0))</f>
        <v>1</v>
      </c>
      <c r="P20" s="21">
        <f>IF(O20="",0,VLOOKUP(O20,Pointage[#All],2,FALSE)*P$18)</f>
        <v>6</v>
      </c>
      <c r="Q20" s="22">
        <f t="shared" ref="Q20:Q25" si="55">IF(J20="","",J20+M20+P20)</f>
        <v>18</v>
      </c>
      <c r="R20" s="7"/>
      <c r="S20" s="21" t="str">
        <f t="shared" ref="S20:S26" si="56">IF(R20=0,"",RANK(R20,R$20:R$26,0))</f>
        <v/>
      </c>
      <c r="T20" s="21">
        <f>IF(S20="",0,VLOOKUP(S20,Pointage[#All],2,FALSE)*T$18)</f>
        <v>0</v>
      </c>
      <c r="U20" s="9"/>
      <c r="V20" s="21" t="str">
        <f t="shared" ref="V20:V26" si="57">IF(U20=0,"",RANK(U20,U$20:U$26,0))</f>
        <v/>
      </c>
      <c r="W20" s="21">
        <f>IF(V20="",0,VLOOKUP(V20,Pointage[#All],2,FALSE)*W$18)</f>
        <v>0</v>
      </c>
      <c r="X20" s="9"/>
      <c r="Y20" s="21" t="str">
        <f t="shared" ref="Y20:Y26" si="58">IF(X20=0,"",RANK(X20,X$20:X$26,0))</f>
        <v/>
      </c>
      <c r="Z20" s="21">
        <f>IF(Y20="",0,VLOOKUP(Y20,Pointage[#All],2,FALSE)*Z$18)</f>
        <v>0</v>
      </c>
      <c r="AA20" s="22">
        <f t="shared" ref="AA20:AA25" si="59">IF(T20="","",T20+W20+Z20)</f>
        <v>0</v>
      </c>
      <c r="AB20" s="7"/>
      <c r="AC20" s="21" t="str">
        <f t="shared" ref="AC20:AC26" si="60">IF(AB20=0,"",RANK(AB20,AB$20:AB$26,0))</f>
        <v/>
      </c>
      <c r="AD20" s="21">
        <f>IF(AC20="",0,VLOOKUP(AC20,Pointage[#All],2,FALSE)*AD$18)</f>
        <v>0</v>
      </c>
      <c r="AE20" s="9"/>
      <c r="AF20" s="21" t="str">
        <f t="shared" ref="AF20:AF26" si="61">IF(AE20=0,"",RANK(AE20,AE$20:AE$26,0))</f>
        <v/>
      </c>
      <c r="AG20" s="21">
        <f>IF(AF20="",0,VLOOKUP(AF20,Pointage[#All],2,FALSE)*AG$18)</f>
        <v>0</v>
      </c>
      <c r="AH20" s="9"/>
      <c r="AI20" s="21" t="str">
        <f t="shared" ref="AI20:AI26" si="62">IF(AH20=0,"",RANK(AH20,AH$20:AH$26,0))</f>
        <v/>
      </c>
      <c r="AJ20" s="21">
        <f>IF(AI20="",0,VLOOKUP(AI20,Pointage[#All],2,FALSE)*AJ$18)</f>
        <v>0</v>
      </c>
      <c r="AK20" s="22">
        <f t="shared" ref="AK20:AK26" si="63">IF(AD20="","",AD20+AG20+AJ20)</f>
        <v>0</v>
      </c>
      <c r="AL20" s="7"/>
      <c r="AM20" s="21" t="str">
        <f t="shared" ref="AM20:AM26" si="64">IF(AL20=0,"",RANK(AL20,AL$20:AL$26,0))</f>
        <v/>
      </c>
      <c r="AN20" s="21">
        <f>IF(AM20="",0,VLOOKUP(AM20,Pointage[#All],2,FALSE)*AN$18)</f>
        <v>0</v>
      </c>
      <c r="AO20" s="9"/>
      <c r="AP20" s="21" t="str">
        <f t="shared" ref="AP20:AP26" si="65">IF(AO20=0,"",RANK(AO20,AO$20:AO$26,0))</f>
        <v/>
      </c>
      <c r="AQ20" s="21">
        <f>IF(AP20="",0,VLOOKUP(AP20,Pointage[#All],2,FALSE)*AQ$18)</f>
        <v>0</v>
      </c>
      <c r="AR20" s="9"/>
      <c r="AS20" s="21" t="str">
        <f t="shared" ref="AS20:AS26" si="66">IF(AR20=0,"",RANK(AR20,AR$20:AR$26,0))</f>
        <v/>
      </c>
      <c r="AT20" s="21">
        <f>IF(AS20="",0,VLOOKUP(AS20,Pointage[#All],2,FALSE)*AT$18)</f>
        <v>0</v>
      </c>
      <c r="AU20" s="22">
        <f t="shared" ref="AU20:AU26" si="67">IF(AN20="","",AN20+AQ20+AT20)</f>
        <v>0</v>
      </c>
      <c r="AV20" s="7"/>
      <c r="AW20" s="21" t="str">
        <f t="shared" ref="AW20:AW26" si="68">IF(AV20=0,"",RANK(AV20,AV$20:AV$26,0))</f>
        <v/>
      </c>
      <c r="AX20" s="21">
        <f>IF(AW20="",0,VLOOKUP(AW20,Pointage[#All],2,FALSE)*AX$18)</f>
        <v>0</v>
      </c>
      <c r="AY20" s="9"/>
      <c r="AZ20" s="21" t="str">
        <f t="shared" ref="AZ20:AZ26" si="69">IF(AY20=0,"",RANK(AY20,AY$20:AY$26,0))</f>
        <v/>
      </c>
      <c r="BA20" s="21">
        <f>IF(AZ20="",0,VLOOKUP(AZ20,Pointage[#All],2,FALSE)*BA$18)</f>
        <v>0</v>
      </c>
      <c r="BB20" s="9"/>
      <c r="BC20" s="21" t="str">
        <f t="shared" ref="BC20:BC26" si="70">IF(BB20=0,"",RANK(BB20,BB$20:BB$26,0))</f>
        <v/>
      </c>
      <c r="BD20" s="21">
        <f>IF(BC20="",0,VLOOKUP(BC20,Pointage[#All],2,FALSE)*BD$18)</f>
        <v>0</v>
      </c>
      <c r="BE20" s="22">
        <f t="shared" ref="BE20:BE26" si="71">IF(AX20="","",AX20+BA20+BD20)</f>
        <v>0</v>
      </c>
      <c r="BF20" s="7"/>
      <c r="BG20" s="21" t="str">
        <f t="shared" ref="BG20:BG26" si="72">IF(BF20=0,"",RANK(BF20,BF$20:BF$26,0))</f>
        <v/>
      </c>
      <c r="BH20" s="21">
        <f>IF(BG20="",0,VLOOKUP(BG20,Pointage[#All],2,FALSE)*BH$18)</f>
        <v>0</v>
      </c>
      <c r="BI20" s="9"/>
      <c r="BJ20" s="21" t="str">
        <f t="shared" ref="BJ20:BJ26" si="73">IF(BI20=0,"",RANK(BI20,BI$20:BI$26,0))</f>
        <v/>
      </c>
      <c r="BK20" s="21">
        <f>IF(BJ20="",0,VLOOKUP(BJ20,Pointage[#All],2,FALSE)*BK$18)</f>
        <v>0</v>
      </c>
      <c r="BL20" s="9"/>
      <c r="BM20" s="21" t="str">
        <f t="shared" ref="BM20:BM26" si="74">IF(BL20=0,"",RANK(BL20,BL$20:BL$26,0))</f>
        <v/>
      </c>
      <c r="BN20" s="21">
        <f>IF(BM20="",0,VLOOKUP(BM20,Pointage[#All],2,FALSE)*BN$18)</f>
        <v>0</v>
      </c>
      <c r="BO20" s="22">
        <f t="shared" ref="BO20:BO26" si="75">IF(BH20="","",BH20+BK20+BN20)*1.25</f>
        <v>0</v>
      </c>
    </row>
    <row r="21" spans="1:67" x14ac:dyDescent="0.25">
      <c r="A21" s="7"/>
      <c r="B21" s="26" t="s">
        <v>127</v>
      </c>
      <c r="C21" s="44" t="s">
        <v>126</v>
      </c>
      <c r="D21" s="44" t="s">
        <v>130</v>
      </c>
      <c r="E21" s="20">
        <f>Q21+AA21++AK21+AU21+BO21+BE21</f>
        <v>18</v>
      </c>
      <c r="F21" s="21">
        <f t="shared" si="50"/>
        <v>5</v>
      </c>
      <c r="G21" s="21" t="str">
        <f t="shared" si="51"/>
        <v/>
      </c>
      <c r="H21" s="7"/>
      <c r="I21" s="21" t="str">
        <f t="shared" si="52"/>
        <v/>
      </c>
      <c r="J21" s="21">
        <f>IF(I21="",0,VLOOKUP(I21,Pointage[#All],2,FALSE)*J$18)</f>
        <v>0</v>
      </c>
      <c r="K21" s="9"/>
      <c r="L21" s="21" t="str">
        <f t="shared" si="53"/>
        <v/>
      </c>
      <c r="M21" s="21">
        <f>IF(L21="",0,VLOOKUP(L21,Pointage[#All],2,FALSE)*M$18)</f>
        <v>0</v>
      </c>
      <c r="N21" s="9"/>
      <c r="O21" s="21" t="str">
        <f t="shared" si="54"/>
        <v/>
      </c>
      <c r="P21" s="21">
        <f>IF(O21="",0,VLOOKUP(O21,Pointage[#All],2,FALSE)*P$18)</f>
        <v>0</v>
      </c>
      <c r="Q21" s="22">
        <f t="shared" si="55"/>
        <v>0</v>
      </c>
      <c r="R21" s="7"/>
      <c r="S21" s="21" t="str">
        <f t="shared" si="56"/>
        <v/>
      </c>
      <c r="T21" s="21">
        <f>IF(S21="",0,VLOOKUP(S21,Pointage[#All],2,FALSE)*T$18)</f>
        <v>0</v>
      </c>
      <c r="U21" s="9"/>
      <c r="V21" s="21" t="str">
        <f t="shared" si="57"/>
        <v/>
      </c>
      <c r="W21" s="21">
        <f>IF(V21="",0,VLOOKUP(V21,Pointage[#All],2,FALSE)*W$18)</f>
        <v>0</v>
      </c>
      <c r="X21" s="9"/>
      <c r="Y21" s="21" t="str">
        <f t="shared" si="58"/>
        <v/>
      </c>
      <c r="Z21" s="21">
        <f>IF(Y21="",0,VLOOKUP(Y21,Pointage[#All],2,FALSE)*Z$18)</f>
        <v>0</v>
      </c>
      <c r="AA21" s="22">
        <f t="shared" si="59"/>
        <v>0</v>
      </c>
      <c r="AB21" s="7">
        <v>65.31</v>
      </c>
      <c r="AC21" s="21">
        <f t="shared" si="60"/>
        <v>1</v>
      </c>
      <c r="AD21" s="21">
        <f>IF(AC21="",0,VLOOKUP(AC21,Pointage[#All],2,FALSE)*AD$18)</f>
        <v>6</v>
      </c>
      <c r="AE21" s="9">
        <v>64.69</v>
      </c>
      <c r="AF21" s="21">
        <f t="shared" si="61"/>
        <v>1</v>
      </c>
      <c r="AG21" s="21">
        <f>IF(AF21="",0,VLOOKUP(AF21,Pointage[#All],2,FALSE)*AG$18)</f>
        <v>6</v>
      </c>
      <c r="AH21" s="9">
        <v>60</v>
      </c>
      <c r="AI21" s="21">
        <f t="shared" si="62"/>
        <v>1</v>
      </c>
      <c r="AJ21" s="21">
        <f>IF(AI21="",0,VLOOKUP(AI21,Pointage[#All],2,FALSE)*AJ$18)</f>
        <v>6</v>
      </c>
      <c r="AK21" s="22">
        <f t="shared" si="63"/>
        <v>18</v>
      </c>
      <c r="AL21" s="7"/>
      <c r="AM21" s="21" t="str">
        <f t="shared" si="64"/>
        <v/>
      </c>
      <c r="AN21" s="21">
        <f>IF(AM21="",0,VLOOKUP(AM21,Pointage[#All],2,FALSE)*AN$18)</f>
        <v>0</v>
      </c>
      <c r="AO21" s="9"/>
      <c r="AP21" s="21" t="str">
        <f t="shared" si="65"/>
        <v/>
      </c>
      <c r="AQ21" s="21">
        <f>IF(AP21="",0,VLOOKUP(AP21,Pointage[#All],2,FALSE)*AQ$18)</f>
        <v>0</v>
      </c>
      <c r="AR21" s="9"/>
      <c r="AS21" s="21" t="str">
        <f t="shared" si="66"/>
        <v/>
      </c>
      <c r="AT21" s="21">
        <f>IF(AS21="",0,VLOOKUP(AS21,Pointage[#All],2,FALSE)*AT$18)</f>
        <v>0</v>
      </c>
      <c r="AU21" s="22">
        <f t="shared" si="67"/>
        <v>0</v>
      </c>
      <c r="AV21" s="7"/>
      <c r="AW21" s="21" t="str">
        <f t="shared" si="68"/>
        <v/>
      </c>
      <c r="AX21" s="21">
        <f>IF(AW21="",0,VLOOKUP(AW21,Pointage[#All],2,FALSE)*AX$18)</f>
        <v>0</v>
      </c>
      <c r="AY21" s="9"/>
      <c r="AZ21" s="21" t="str">
        <f t="shared" si="69"/>
        <v/>
      </c>
      <c r="BA21" s="21">
        <f>IF(AZ21="",0,VLOOKUP(AZ21,Pointage[#All],2,FALSE)*BA$18)</f>
        <v>0</v>
      </c>
      <c r="BB21" s="9"/>
      <c r="BC21" s="21" t="str">
        <f t="shared" si="70"/>
        <v/>
      </c>
      <c r="BD21" s="21">
        <f>IF(BC21="",0,VLOOKUP(BC21,Pointage[#All],2,FALSE)*BD$18)</f>
        <v>0</v>
      </c>
      <c r="BE21" s="22">
        <f t="shared" si="71"/>
        <v>0</v>
      </c>
      <c r="BF21" s="7"/>
      <c r="BG21" s="21" t="str">
        <f t="shared" si="72"/>
        <v/>
      </c>
      <c r="BH21" s="21">
        <f>IF(BG21="",0,VLOOKUP(BG21,Pointage[#All],2,FALSE)*BH$18)</f>
        <v>0</v>
      </c>
      <c r="BI21" s="9"/>
      <c r="BJ21" s="21" t="str">
        <f t="shared" si="73"/>
        <v/>
      </c>
      <c r="BK21" s="21">
        <f>IF(BJ21="",0,VLOOKUP(BJ21,Pointage[#All],2,FALSE)*BK$18)</f>
        <v>0</v>
      </c>
      <c r="BL21" s="9"/>
      <c r="BM21" s="21" t="str">
        <f t="shared" si="74"/>
        <v/>
      </c>
      <c r="BN21" s="21">
        <f>IF(BM21="",0,VLOOKUP(BM21,Pointage[#All],2,FALSE)*BN$18)</f>
        <v>0</v>
      </c>
      <c r="BO21" s="22">
        <f t="shared" si="75"/>
        <v>0</v>
      </c>
    </row>
    <row r="22" spans="1:67" x14ac:dyDescent="0.25">
      <c r="A22" s="7"/>
      <c r="B22" s="26" t="s">
        <v>145</v>
      </c>
      <c r="C22" s="44" t="s">
        <v>146</v>
      </c>
      <c r="D22" s="44" t="s">
        <v>147</v>
      </c>
      <c r="E22" s="20">
        <f>Q22+AA22++AK22+AU22+BO22+BE22</f>
        <v>18</v>
      </c>
      <c r="F22" s="21">
        <f t="shared" si="50"/>
        <v>5</v>
      </c>
      <c r="G22" s="21" t="str">
        <f t="shared" si="51"/>
        <v/>
      </c>
      <c r="H22" s="7"/>
      <c r="I22" s="21" t="str">
        <f t="shared" si="52"/>
        <v/>
      </c>
      <c r="J22" s="21">
        <f>IF(I22="",0,VLOOKUP(I22,Pointage[#All],2,FALSE)*J$18)</f>
        <v>0</v>
      </c>
      <c r="K22" s="9"/>
      <c r="L22" s="21" t="str">
        <f t="shared" si="53"/>
        <v/>
      </c>
      <c r="M22" s="21">
        <f>IF(L22="",0,VLOOKUP(L22,Pointage[#All],2,FALSE)*M$18)</f>
        <v>0</v>
      </c>
      <c r="N22" s="9"/>
      <c r="O22" s="21" t="str">
        <f t="shared" si="54"/>
        <v/>
      </c>
      <c r="P22" s="21">
        <f>IF(O22="",0,VLOOKUP(O22,Pointage[#All],2,FALSE)*P$18)</f>
        <v>0</v>
      </c>
      <c r="Q22" s="22">
        <f t="shared" si="55"/>
        <v>0</v>
      </c>
      <c r="R22" s="7"/>
      <c r="S22" s="21" t="str">
        <f t="shared" si="56"/>
        <v/>
      </c>
      <c r="T22" s="21">
        <f>IF(S22="",0,VLOOKUP(S22,Pointage[#All],2,FALSE)*T$18)</f>
        <v>0</v>
      </c>
      <c r="U22" s="9"/>
      <c r="V22" s="21" t="str">
        <f t="shared" si="57"/>
        <v/>
      </c>
      <c r="W22" s="21">
        <f>IF(V22="",0,VLOOKUP(V22,Pointage[#All],2,FALSE)*W$18)</f>
        <v>0</v>
      </c>
      <c r="X22" s="9"/>
      <c r="Y22" s="21" t="str">
        <f t="shared" si="58"/>
        <v/>
      </c>
      <c r="Z22" s="21">
        <f>IF(Y22="",0,VLOOKUP(Y22,Pointage[#All],2,FALSE)*Z$18)</f>
        <v>0</v>
      </c>
      <c r="AA22" s="22">
        <f t="shared" si="59"/>
        <v>0</v>
      </c>
      <c r="AB22" s="7"/>
      <c r="AC22" s="21" t="str">
        <f t="shared" si="60"/>
        <v/>
      </c>
      <c r="AD22" s="21">
        <f>IF(AC22="",0,VLOOKUP(AC22,Pointage[#All],2,FALSE)*AD$18)</f>
        <v>0</v>
      </c>
      <c r="AE22" s="9"/>
      <c r="AF22" s="21" t="str">
        <f t="shared" si="61"/>
        <v/>
      </c>
      <c r="AG22" s="21">
        <f>IF(AF22="",0,VLOOKUP(AF22,Pointage[#All],2,FALSE)*AG$18)</f>
        <v>0</v>
      </c>
      <c r="AH22" s="9"/>
      <c r="AI22" s="21" t="str">
        <f t="shared" si="62"/>
        <v/>
      </c>
      <c r="AJ22" s="21">
        <f>IF(AI22="",0,VLOOKUP(AI22,Pointage[#All],2,FALSE)*AJ$18)</f>
        <v>0</v>
      </c>
      <c r="AK22" s="22">
        <f t="shared" si="63"/>
        <v>0</v>
      </c>
      <c r="AL22" s="7">
        <v>65.31</v>
      </c>
      <c r="AM22" s="21">
        <f t="shared" si="64"/>
        <v>1</v>
      </c>
      <c r="AN22" s="21">
        <f>IF(AM22="",0,VLOOKUP(AM22,Pointage[#All],2,FALSE)*AN$18)</f>
        <v>6</v>
      </c>
      <c r="AO22" s="9">
        <v>66.25</v>
      </c>
      <c r="AP22" s="21">
        <f t="shared" si="65"/>
        <v>1</v>
      </c>
      <c r="AQ22" s="21">
        <f>IF(AP22="",0,VLOOKUP(AP22,Pointage[#All],2,FALSE)*AQ$18)</f>
        <v>6</v>
      </c>
      <c r="AR22" s="9">
        <v>66.75</v>
      </c>
      <c r="AS22" s="21">
        <f t="shared" si="66"/>
        <v>1</v>
      </c>
      <c r="AT22" s="21">
        <f>IF(AS22="",0,VLOOKUP(AS22,Pointage[#All],2,FALSE)*AT$18)</f>
        <v>6</v>
      </c>
      <c r="AU22" s="22">
        <f t="shared" si="67"/>
        <v>18</v>
      </c>
      <c r="AV22" s="7"/>
      <c r="AW22" s="21" t="str">
        <f t="shared" si="68"/>
        <v/>
      </c>
      <c r="AX22" s="21">
        <f>IF(AW22="",0,VLOOKUP(AW22,Pointage[#All],2,FALSE)*AX$18)</f>
        <v>0</v>
      </c>
      <c r="AY22" s="9"/>
      <c r="AZ22" s="21" t="str">
        <f t="shared" si="69"/>
        <v/>
      </c>
      <c r="BA22" s="21">
        <f>IF(AZ22="",0,VLOOKUP(AZ22,Pointage[#All],2,FALSE)*BA$18)</f>
        <v>0</v>
      </c>
      <c r="BB22" s="9"/>
      <c r="BC22" s="21" t="str">
        <f t="shared" si="70"/>
        <v/>
      </c>
      <c r="BD22" s="21">
        <f>IF(BC22="",0,VLOOKUP(BC22,Pointage[#All],2,FALSE)*BD$18)</f>
        <v>0</v>
      </c>
      <c r="BE22" s="22">
        <f t="shared" si="71"/>
        <v>0</v>
      </c>
      <c r="BF22" s="7"/>
      <c r="BG22" s="21" t="str">
        <f t="shared" si="72"/>
        <v/>
      </c>
      <c r="BH22" s="21">
        <f>IF(BG22="",0,VLOOKUP(BG22,Pointage[#All],2,FALSE)*BH$18)</f>
        <v>0</v>
      </c>
      <c r="BI22" s="9"/>
      <c r="BJ22" s="21" t="str">
        <f t="shared" si="73"/>
        <v/>
      </c>
      <c r="BK22" s="21">
        <f>IF(BJ22="",0,VLOOKUP(BJ22,Pointage[#All],2,FALSE)*BK$18)</f>
        <v>0</v>
      </c>
      <c r="BL22" s="9"/>
      <c r="BM22" s="21" t="str">
        <f t="shared" si="74"/>
        <v/>
      </c>
      <c r="BN22" s="21">
        <f>IF(BM22="",0,VLOOKUP(BM22,Pointage[#All],2,FALSE)*BN$18)</f>
        <v>0</v>
      </c>
      <c r="BO22" s="22">
        <f t="shared" si="75"/>
        <v>0</v>
      </c>
    </row>
    <row r="23" spans="1:67" x14ac:dyDescent="0.25">
      <c r="A23" s="7"/>
      <c r="B23" s="26" t="s">
        <v>174</v>
      </c>
      <c r="C23" s="44" t="s">
        <v>73</v>
      </c>
      <c r="D23" s="44" t="s">
        <v>175</v>
      </c>
      <c r="E23" s="20">
        <f t="shared" si="49"/>
        <v>30</v>
      </c>
      <c r="F23" s="21">
        <f t="shared" si="50"/>
        <v>3</v>
      </c>
      <c r="G23" s="21" t="str">
        <f t="shared" si="51"/>
        <v>Bronze</v>
      </c>
      <c r="H23" s="7"/>
      <c r="I23" s="21" t="str">
        <f t="shared" si="52"/>
        <v/>
      </c>
      <c r="J23" s="21">
        <f>IF(I23="",0,VLOOKUP(I23,Pointage[#All],2,FALSE)*J$18)</f>
        <v>0</v>
      </c>
      <c r="K23" s="9"/>
      <c r="L23" s="21" t="str">
        <f t="shared" si="53"/>
        <v/>
      </c>
      <c r="M23" s="21">
        <f>IF(L23="",0,VLOOKUP(L23,Pointage[#All],2,FALSE)*M$18)</f>
        <v>0</v>
      </c>
      <c r="N23" s="9"/>
      <c r="O23" s="21" t="str">
        <f t="shared" si="54"/>
        <v/>
      </c>
      <c r="P23" s="21">
        <f>IF(O23="",0,VLOOKUP(O23,Pointage[#All],2,FALSE)*P$18)</f>
        <v>0</v>
      </c>
      <c r="Q23" s="22">
        <f t="shared" si="55"/>
        <v>0</v>
      </c>
      <c r="R23" s="7"/>
      <c r="S23" s="21" t="str">
        <f t="shared" si="56"/>
        <v/>
      </c>
      <c r="T23" s="21">
        <f>IF(S23="",0,VLOOKUP(S23,Pointage[#All],2,FALSE)*T$18)</f>
        <v>0</v>
      </c>
      <c r="U23" s="9"/>
      <c r="V23" s="21" t="str">
        <f t="shared" si="57"/>
        <v/>
      </c>
      <c r="W23" s="21">
        <f>IF(V23="",0,VLOOKUP(V23,Pointage[#All],2,FALSE)*W$18)</f>
        <v>0</v>
      </c>
      <c r="X23" s="9"/>
      <c r="Y23" s="21" t="str">
        <f t="shared" si="58"/>
        <v/>
      </c>
      <c r="Z23" s="21">
        <f>IF(Y23="",0,VLOOKUP(Y23,Pointage[#All],2,FALSE)*Z$18)</f>
        <v>0</v>
      </c>
      <c r="AA23" s="22">
        <f t="shared" si="59"/>
        <v>0</v>
      </c>
      <c r="AB23" s="7"/>
      <c r="AC23" s="21" t="str">
        <f t="shared" si="60"/>
        <v/>
      </c>
      <c r="AD23" s="21">
        <f>IF(AC23="",0,VLOOKUP(AC23,Pointage[#All],2,FALSE)*AD$18)</f>
        <v>0</v>
      </c>
      <c r="AE23" s="9"/>
      <c r="AF23" s="21" t="str">
        <f t="shared" si="61"/>
        <v/>
      </c>
      <c r="AG23" s="21">
        <f>IF(AF23="",0,VLOOKUP(AF23,Pointage[#All],2,FALSE)*AG$18)</f>
        <v>0</v>
      </c>
      <c r="AH23" s="9"/>
      <c r="AI23" s="21" t="str">
        <f t="shared" si="62"/>
        <v/>
      </c>
      <c r="AJ23" s="21">
        <f>IF(AI23="",0,VLOOKUP(AI23,Pointage[#All],2,FALSE)*AJ$18)</f>
        <v>0</v>
      </c>
      <c r="AK23" s="22">
        <f t="shared" si="63"/>
        <v>0</v>
      </c>
      <c r="AL23" s="7"/>
      <c r="AM23" s="21" t="str">
        <f t="shared" si="64"/>
        <v/>
      </c>
      <c r="AN23" s="21">
        <f>IF(AM23="",0,VLOOKUP(AM23,Pointage[#All],2,FALSE)*AN$18)</f>
        <v>0</v>
      </c>
      <c r="AO23" s="9"/>
      <c r="AP23" s="21" t="str">
        <f t="shared" si="65"/>
        <v/>
      </c>
      <c r="AQ23" s="21">
        <f>IF(AP23="",0,VLOOKUP(AP23,Pointage[#All],2,FALSE)*AQ$18)</f>
        <v>0</v>
      </c>
      <c r="AR23" s="9"/>
      <c r="AS23" s="21" t="str">
        <f t="shared" si="66"/>
        <v/>
      </c>
      <c r="AT23" s="21">
        <f>IF(AS23="",0,VLOOKUP(AS23,Pointage[#All],2,FALSE)*AT$18)</f>
        <v>0</v>
      </c>
      <c r="AU23" s="22">
        <f t="shared" si="67"/>
        <v>0</v>
      </c>
      <c r="AV23" s="7">
        <v>66.25</v>
      </c>
      <c r="AW23" s="21">
        <f t="shared" si="68"/>
        <v>1</v>
      </c>
      <c r="AX23" s="21">
        <f>IF(AW23="",0,VLOOKUP(AW23,Pointage[#All],2,FALSE)*AX$18)</f>
        <v>12</v>
      </c>
      <c r="AY23" s="9">
        <v>64.06</v>
      </c>
      <c r="AZ23" s="21">
        <f t="shared" si="69"/>
        <v>1</v>
      </c>
      <c r="BA23" s="21">
        <f>IF(AZ23="",0,VLOOKUP(AZ23,Pointage[#All],2,FALSE)*BA$18)</f>
        <v>12</v>
      </c>
      <c r="BB23" s="9">
        <v>60.5</v>
      </c>
      <c r="BC23" s="21">
        <f t="shared" si="70"/>
        <v>1</v>
      </c>
      <c r="BD23" s="21">
        <f>IF(BC23="",0,VLOOKUP(BC23,Pointage[#All],2,FALSE)*BD$18)</f>
        <v>6</v>
      </c>
      <c r="BE23" s="22">
        <f t="shared" si="71"/>
        <v>30</v>
      </c>
      <c r="BF23" s="7"/>
      <c r="BG23" s="21" t="str">
        <f t="shared" si="72"/>
        <v/>
      </c>
      <c r="BH23" s="21">
        <f>IF(BG23="",0,VLOOKUP(BG23,Pointage[#All],2,FALSE)*BH$18)</f>
        <v>0</v>
      </c>
      <c r="BI23" s="9"/>
      <c r="BJ23" s="21" t="str">
        <f t="shared" si="73"/>
        <v/>
      </c>
      <c r="BK23" s="21">
        <f>IF(BJ23="",0,VLOOKUP(BJ23,Pointage[#All],2,FALSE)*BK$18)</f>
        <v>0</v>
      </c>
      <c r="BL23" s="9"/>
      <c r="BM23" s="21" t="str">
        <f t="shared" si="74"/>
        <v/>
      </c>
      <c r="BN23" s="21">
        <f>IF(BM23="",0,VLOOKUP(BM23,Pointage[#All],2,FALSE)*BN$18)</f>
        <v>0</v>
      </c>
      <c r="BO23" s="22">
        <f t="shared" si="75"/>
        <v>0</v>
      </c>
    </row>
    <row r="24" spans="1:67" x14ac:dyDescent="0.25">
      <c r="A24" s="7"/>
      <c r="B24" s="26" t="s">
        <v>176</v>
      </c>
      <c r="C24" s="44" t="s">
        <v>177</v>
      </c>
      <c r="D24" s="44" t="s">
        <v>173</v>
      </c>
      <c r="E24" s="20">
        <f>Q24+AA24++AK24+AU24+BO24+BE24</f>
        <v>20</v>
      </c>
      <c r="F24" s="21">
        <f t="shared" si="50"/>
        <v>4</v>
      </c>
      <c r="G24" s="21" t="str">
        <f t="shared" si="51"/>
        <v/>
      </c>
      <c r="H24" s="7"/>
      <c r="I24" s="21" t="str">
        <f t="shared" si="52"/>
        <v/>
      </c>
      <c r="J24" s="21">
        <f>IF(I24="",0,VLOOKUP(I24,Pointage[#All],2,FALSE)*J$18)</f>
        <v>0</v>
      </c>
      <c r="K24" s="9"/>
      <c r="L24" s="21" t="str">
        <f t="shared" si="53"/>
        <v/>
      </c>
      <c r="M24" s="21">
        <f>IF(L24="",0,VLOOKUP(L24,Pointage[#All],2,FALSE)*M$18)</f>
        <v>0</v>
      </c>
      <c r="N24" s="9"/>
      <c r="O24" s="21" t="str">
        <f t="shared" si="54"/>
        <v/>
      </c>
      <c r="P24" s="21">
        <f>IF(O24="",0,VLOOKUP(O24,Pointage[#All],2,FALSE)*P$18)</f>
        <v>0</v>
      </c>
      <c r="Q24" s="22">
        <f t="shared" si="55"/>
        <v>0</v>
      </c>
      <c r="R24" s="7"/>
      <c r="S24" s="21" t="str">
        <f t="shared" si="56"/>
        <v/>
      </c>
      <c r="T24" s="21">
        <f>IF(S24="",0,VLOOKUP(S24,Pointage[#All],2,FALSE)*T$18)</f>
        <v>0</v>
      </c>
      <c r="U24" s="9"/>
      <c r="V24" s="21" t="str">
        <f t="shared" si="57"/>
        <v/>
      </c>
      <c r="W24" s="21">
        <f>IF(V24="",0,VLOOKUP(V24,Pointage[#All],2,FALSE)*W$18)</f>
        <v>0</v>
      </c>
      <c r="X24" s="9"/>
      <c r="Y24" s="21" t="str">
        <f t="shared" si="58"/>
        <v/>
      </c>
      <c r="Z24" s="21">
        <f>IF(Y24="",0,VLOOKUP(Y24,Pointage[#All],2,FALSE)*Z$18)</f>
        <v>0</v>
      </c>
      <c r="AA24" s="22">
        <f t="shared" si="59"/>
        <v>0</v>
      </c>
      <c r="AB24" s="7"/>
      <c r="AC24" s="21" t="str">
        <f t="shared" si="60"/>
        <v/>
      </c>
      <c r="AD24" s="21">
        <f>IF(AC24="",0,VLOOKUP(AC24,Pointage[#All],2,FALSE)*AD$18)</f>
        <v>0</v>
      </c>
      <c r="AE24" s="9"/>
      <c r="AF24" s="21" t="str">
        <f t="shared" si="61"/>
        <v/>
      </c>
      <c r="AG24" s="21">
        <f>IF(AF24="",0,VLOOKUP(AF24,Pointage[#All],2,FALSE)*AG$18)</f>
        <v>0</v>
      </c>
      <c r="AH24" s="9"/>
      <c r="AI24" s="21" t="str">
        <f t="shared" si="62"/>
        <v/>
      </c>
      <c r="AJ24" s="21">
        <f>IF(AI24="",0,VLOOKUP(AI24,Pointage[#All],2,FALSE)*AJ$18)</f>
        <v>0</v>
      </c>
      <c r="AK24" s="22">
        <f t="shared" si="63"/>
        <v>0</v>
      </c>
      <c r="AL24" s="7"/>
      <c r="AM24" s="21" t="str">
        <f t="shared" si="64"/>
        <v/>
      </c>
      <c r="AN24" s="21">
        <f>IF(AM24="",0,VLOOKUP(AM24,Pointage[#All],2,FALSE)*AN$18)</f>
        <v>0</v>
      </c>
      <c r="AO24" s="9"/>
      <c r="AP24" s="21" t="str">
        <f t="shared" si="65"/>
        <v/>
      </c>
      <c r="AQ24" s="21">
        <f>IF(AP24="",0,VLOOKUP(AP24,Pointage[#All],2,FALSE)*AQ$18)</f>
        <v>0</v>
      </c>
      <c r="AR24" s="9"/>
      <c r="AS24" s="21" t="str">
        <f t="shared" si="66"/>
        <v/>
      </c>
      <c r="AT24" s="21">
        <f>IF(AS24="",0,VLOOKUP(AS24,Pointage[#All],2,FALSE)*AT$18)</f>
        <v>0</v>
      </c>
      <c r="AU24" s="22">
        <f t="shared" si="67"/>
        <v>0</v>
      </c>
      <c r="AV24" s="7">
        <v>51.88</v>
      </c>
      <c r="AW24" s="21">
        <f t="shared" si="68"/>
        <v>2</v>
      </c>
      <c r="AX24" s="21">
        <f>IF(AW24="",0,VLOOKUP(AW24,Pointage[#All],2,FALSE)*AX$18)</f>
        <v>10</v>
      </c>
      <c r="AY24" s="9">
        <v>46.88</v>
      </c>
      <c r="AZ24" s="21">
        <f t="shared" si="69"/>
        <v>2</v>
      </c>
      <c r="BA24" s="21">
        <f>IF(AZ24="",0,VLOOKUP(AZ24,Pointage[#All],2,FALSE)*BA$18)</f>
        <v>10</v>
      </c>
      <c r="BB24" s="9"/>
      <c r="BC24" s="21" t="str">
        <f t="shared" si="70"/>
        <v/>
      </c>
      <c r="BD24" s="21">
        <f>IF(BC24="",0,VLOOKUP(BC24,Pointage[#All],2,FALSE)*BD$18)</f>
        <v>0</v>
      </c>
      <c r="BE24" s="22">
        <f t="shared" si="71"/>
        <v>20</v>
      </c>
      <c r="BF24" s="7"/>
      <c r="BG24" s="21" t="str">
        <f t="shared" si="72"/>
        <v/>
      </c>
      <c r="BH24" s="21">
        <f>IF(BG24="",0,VLOOKUP(BG24,Pointage[#All],2,FALSE)*BH$18)</f>
        <v>0</v>
      </c>
      <c r="BI24" s="9"/>
      <c r="BJ24" s="21" t="str">
        <f t="shared" si="73"/>
        <v/>
      </c>
      <c r="BK24" s="21">
        <f>IF(BJ24="",0,VLOOKUP(BJ24,Pointage[#All],2,FALSE)*BK$18)</f>
        <v>0</v>
      </c>
      <c r="BL24" s="9"/>
      <c r="BM24" s="21" t="str">
        <f t="shared" si="74"/>
        <v/>
      </c>
      <c r="BN24" s="21">
        <f>IF(BM24="",0,VLOOKUP(BM24,Pointage[#All],2,FALSE)*BN$18)</f>
        <v>0</v>
      </c>
      <c r="BO24" s="22">
        <f t="shared" si="75"/>
        <v>0</v>
      </c>
    </row>
    <row r="25" spans="1:67" x14ac:dyDescent="0.25">
      <c r="A25" s="7"/>
      <c r="B25" s="26" t="s">
        <v>187</v>
      </c>
      <c r="C25" s="44" t="s">
        <v>188</v>
      </c>
      <c r="D25" s="44" t="s">
        <v>189</v>
      </c>
      <c r="E25" s="20">
        <f t="shared" ref="E25:E26" si="76">Q25+AA25++AK25+AU25+BO25</f>
        <v>37.5</v>
      </c>
      <c r="F25" s="21">
        <f t="shared" si="50"/>
        <v>2</v>
      </c>
      <c r="G25" s="21" t="str">
        <f t="shared" si="51"/>
        <v>Argent</v>
      </c>
      <c r="H25" s="7"/>
      <c r="I25" s="21" t="str">
        <f t="shared" si="52"/>
        <v/>
      </c>
      <c r="J25" s="21">
        <f>IF(I25="",0,VLOOKUP(I25,Pointage[#All],2,FALSE)*J$18)</f>
        <v>0</v>
      </c>
      <c r="K25" s="9"/>
      <c r="L25" s="21" t="str">
        <f t="shared" si="53"/>
        <v/>
      </c>
      <c r="M25" s="21">
        <f>IF(L25="",0,VLOOKUP(L25,Pointage[#All],2,FALSE)*M$18)</f>
        <v>0</v>
      </c>
      <c r="N25" s="9"/>
      <c r="O25" s="21" t="str">
        <f t="shared" si="54"/>
        <v/>
      </c>
      <c r="P25" s="21">
        <f>IF(O25="",0,VLOOKUP(O25,Pointage[#All],2,FALSE)*P$18)</f>
        <v>0</v>
      </c>
      <c r="Q25" s="22">
        <f t="shared" si="55"/>
        <v>0</v>
      </c>
      <c r="R25" s="7"/>
      <c r="S25" s="21" t="str">
        <f t="shared" si="56"/>
        <v/>
      </c>
      <c r="T25" s="21">
        <f>IF(S25="",0,VLOOKUP(S25,Pointage[#All],2,FALSE)*T$18)</f>
        <v>0</v>
      </c>
      <c r="U25" s="9"/>
      <c r="V25" s="21" t="str">
        <f t="shared" si="57"/>
        <v/>
      </c>
      <c r="W25" s="21">
        <f>IF(V25="",0,VLOOKUP(V25,Pointage[#All],2,FALSE)*W$18)</f>
        <v>0</v>
      </c>
      <c r="X25" s="9"/>
      <c r="Y25" s="21" t="str">
        <f t="shared" si="58"/>
        <v/>
      </c>
      <c r="Z25" s="21">
        <f>IF(Y25="",0,VLOOKUP(Y25,Pointage[#All],2,FALSE)*Z$18)</f>
        <v>0</v>
      </c>
      <c r="AA25" s="22">
        <f t="shared" si="59"/>
        <v>0</v>
      </c>
      <c r="AB25" s="7"/>
      <c r="AC25" s="21" t="str">
        <f t="shared" si="60"/>
        <v/>
      </c>
      <c r="AD25" s="21">
        <f>IF(AC25="",0,VLOOKUP(AC25,Pointage[#All],2,FALSE)*AD$18)</f>
        <v>0</v>
      </c>
      <c r="AE25" s="9"/>
      <c r="AF25" s="21" t="str">
        <f t="shared" si="61"/>
        <v/>
      </c>
      <c r="AG25" s="21">
        <f>IF(AF25="",0,VLOOKUP(AF25,Pointage[#All],2,FALSE)*AG$18)</f>
        <v>0</v>
      </c>
      <c r="AH25" s="9"/>
      <c r="AI25" s="21" t="str">
        <f t="shared" si="62"/>
        <v/>
      </c>
      <c r="AJ25" s="21">
        <f>IF(AI25="",0,VLOOKUP(AI25,Pointage[#All],2,FALSE)*AJ$18)</f>
        <v>0</v>
      </c>
      <c r="AK25" s="22">
        <f t="shared" si="63"/>
        <v>0</v>
      </c>
      <c r="AL25" s="7"/>
      <c r="AM25" s="21" t="str">
        <f t="shared" si="64"/>
        <v/>
      </c>
      <c r="AN25" s="21">
        <f>IF(AM25="",0,VLOOKUP(AM25,Pointage[#All],2,FALSE)*AN$18)</f>
        <v>0</v>
      </c>
      <c r="AO25" s="9"/>
      <c r="AP25" s="21" t="str">
        <f t="shared" si="65"/>
        <v/>
      </c>
      <c r="AQ25" s="21">
        <f>IF(AP25="",0,VLOOKUP(AP25,Pointage[#All],2,FALSE)*AQ$18)</f>
        <v>0</v>
      </c>
      <c r="AR25" s="9"/>
      <c r="AS25" s="21" t="str">
        <f t="shared" si="66"/>
        <v/>
      </c>
      <c r="AT25" s="21">
        <f>IF(AS25="",0,VLOOKUP(AS25,Pointage[#All],2,FALSE)*AT$18)</f>
        <v>0</v>
      </c>
      <c r="AU25" s="22">
        <f t="shared" si="67"/>
        <v>0</v>
      </c>
      <c r="AV25" s="7"/>
      <c r="AW25" s="21" t="str">
        <f t="shared" si="68"/>
        <v/>
      </c>
      <c r="AX25" s="21">
        <f>IF(AW25="",0,VLOOKUP(AW25,Pointage[#All],2,FALSE)*AX$18)</f>
        <v>0</v>
      </c>
      <c r="AY25" s="9"/>
      <c r="AZ25" s="21" t="str">
        <f t="shared" si="69"/>
        <v/>
      </c>
      <c r="BA25" s="21">
        <f>IF(AZ25="",0,VLOOKUP(AZ25,Pointage[#All],2,FALSE)*BA$18)</f>
        <v>0</v>
      </c>
      <c r="BB25" s="9"/>
      <c r="BC25" s="21" t="str">
        <f t="shared" si="70"/>
        <v/>
      </c>
      <c r="BD25" s="21">
        <f>IF(BC25="",0,VLOOKUP(BC25,Pointage[#All],2,FALSE)*BD$18)</f>
        <v>0</v>
      </c>
      <c r="BE25" s="22">
        <f t="shared" si="71"/>
        <v>0</v>
      </c>
      <c r="BF25" s="7">
        <v>61.561999999999998</v>
      </c>
      <c r="BG25" s="21">
        <f t="shared" si="72"/>
        <v>2</v>
      </c>
      <c r="BH25" s="21">
        <f>IF(BG25="",0,VLOOKUP(BG25,Pointage[#All],2,FALSE)*BH$18)</f>
        <v>10</v>
      </c>
      <c r="BI25" s="9">
        <v>59.061999999999998</v>
      </c>
      <c r="BJ25" s="21">
        <f t="shared" si="73"/>
        <v>2</v>
      </c>
      <c r="BK25" s="21">
        <f>IF(BJ25="",0,VLOOKUP(BJ25,Pointage[#All],2,FALSE)*BK$18)</f>
        <v>10</v>
      </c>
      <c r="BL25" s="9">
        <v>55</v>
      </c>
      <c r="BM25" s="21">
        <f t="shared" si="74"/>
        <v>2</v>
      </c>
      <c r="BN25" s="21">
        <f>IF(BM25="",0,VLOOKUP(BM25,Pointage[#All],2,FALSE)*BN$18)</f>
        <v>10</v>
      </c>
      <c r="BO25" s="22">
        <f t="shared" si="75"/>
        <v>37.5</v>
      </c>
    </row>
    <row r="26" spans="1:67" x14ac:dyDescent="0.25">
      <c r="A26" s="7"/>
      <c r="B26" s="26" t="s">
        <v>190</v>
      </c>
      <c r="C26" s="44" t="s">
        <v>191</v>
      </c>
      <c r="D26" s="44" t="s">
        <v>192</v>
      </c>
      <c r="E26" s="20">
        <f t="shared" si="76"/>
        <v>45</v>
      </c>
      <c r="F26" s="21">
        <f t="shared" si="50"/>
        <v>1</v>
      </c>
      <c r="G26" s="21" t="str">
        <f t="shared" ref="G26" si="77">IF(F26=1,"Or",IF(F26=2,"Argent",IF(F26=3,"Bronze","")))</f>
        <v>Or</v>
      </c>
      <c r="H26" s="7"/>
      <c r="I26" s="21" t="str">
        <f t="shared" si="52"/>
        <v/>
      </c>
      <c r="J26" s="21">
        <f>IF(I26="",0,VLOOKUP(I26,Pointage[#All],2,FALSE)*J$18)</f>
        <v>0</v>
      </c>
      <c r="K26" s="9"/>
      <c r="L26" s="21" t="str">
        <f t="shared" si="53"/>
        <v/>
      </c>
      <c r="M26" s="21">
        <f>IF(L26="",0,VLOOKUP(L26,Pointage[#All],2,FALSE)*M$18)</f>
        <v>0</v>
      </c>
      <c r="N26" s="9"/>
      <c r="O26" s="21" t="str">
        <f t="shared" si="54"/>
        <v/>
      </c>
      <c r="P26" s="21">
        <f>IF(O26="",0,VLOOKUP(O26,Pointage[#All],2,FALSE)*P$18)</f>
        <v>0</v>
      </c>
      <c r="Q26" s="22">
        <f t="shared" ref="Q26" si="78">IF(J26="","",J26+M26+P26)</f>
        <v>0</v>
      </c>
      <c r="R26" s="7"/>
      <c r="S26" s="21" t="str">
        <f t="shared" si="56"/>
        <v/>
      </c>
      <c r="T26" s="21">
        <f>IF(S26="",0,VLOOKUP(S26,Pointage[#All],2,FALSE)*T$18)</f>
        <v>0</v>
      </c>
      <c r="U26" s="9"/>
      <c r="V26" s="21" t="str">
        <f t="shared" si="57"/>
        <v/>
      </c>
      <c r="W26" s="21">
        <f>IF(V26="",0,VLOOKUP(V26,Pointage[#All],2,FALSE)*W$18)</f>
        <v>0</v>
      </c>
      <c r="X26" s="9"/>
      <c r="Y26" s="21" t="str">
        <f t="shared" si="58"/>
        <v/>
      </c>
      <c r="Z26" s="21">
        <f>IF(Y26="",0,VLOOKUP(Y26,Pointage[#All],2,FALSE)*Z$18)</f>
        <v>0</v>
      </c>
      <c r="AA26" s="22">
        <f t="shared" ref="AA26" si="79">IF(T26="","",T26+W26+Z26)</f>
        <v>0</v>
      </c>
      <c r="AB26" s="7"/>
      <c r="AC26" s="21" t="str">
        <f t="shared" si="60"/>
        <v/>
      </c>
      <c r="AD26" s="21">
        <f>IF(AC26="",0,VLOOKUP(AC26,Pointage[#All],2,FALSE)*AD$18)</f>
        <v>0</v>
      </c>
      <c r="AE26" s="9"/>
      <c r="AF26" s="21" t="str">
        <f t="shared" si="61"/>
        <v/>
      </c>
      <c r="AG26" s="21">
        <f>IF(AF26="",0,VLOOKUP(AF26,Pointage[#All],2,FALSE)*AG$18)</f>
        <v>0</v>
      </c>
      <c r="AH26" s="9"/>
      <c r="AI26" s="21" t="str">
        <f t="shared" si="62"/>
        <v/>
      </c>
      <c r="AJ26" s="21">
        <f>IF(AI26="",0,VLOOKUP(AI26,Pointage[#All],2,FALSE)*AJ$18)</f>
        <v>0</v>
      </c>
      <c r="AK26" s="22">
        <f t="shared" si="63"/>
        <v>0</v>
      </c>
      <c r="AL26" s="7"/>
      <c r="AM26" s="21" t="str">
        <f t="shared" si="64"/>
        <v/>
      </c>
      <c r="AN26" s="21">
        <f>IF(AM26="",0,VLOOKUP(AM26,Pointage[#All],2,FALSE)*AN$18)</f>
        <v>0</v>
      </c>
      <c r="AO26" s="9"/>
      <c r="AP26" s="21" t="str">
        <f t="shared" si="65"/>
        <v/>
      </c>
      <c r="AQ26" s="21">
        <f>IF(AP26="",0,VLOOKUP(AP26,Pointage[#All],2,FALSE)*AQ$18)</f>
        <v>0</v>
      </c>
      <c r="AR26" s="9"/>
      <c r="AS26" s="21" t="str">
        <f t="shared" si="66"/>
        <v/>
      </c>
      <c r="AT26" s="21">
        <f>IF(AS26="",0,VLOOKUP(AS26,Pointage[#All],2,FALSE)*AT$18)</f>
        <v>0</v>
      </c>
      <c r="AU26" s="22">
        <f t="shared" si="67"/>
        <v>0</v>
      </c>
      <c r="AV26" s="7"/>
      <c r="AW26" s="21" t="str">
        <f t="shared" si="68"/>
        <v/>
      </c>
      <c r="AX26" s="21">
        <f>IF(AW26="",0,VLOOKUP(AW26,Pointage[#All],2,FALSE)*AX$18)</f>
        <v>0</v>
      </c>
      <c r="AY26" s="9"/>
      <c r="AZ26" s="21" t="str">
        <f t="shared" si="69"/>
        <v/>
      </c>
      <c r="BA26" s="21">
        <f>IF(AZ26="",0,VLOOKUP(AZ26,Pointage[#All],2,FALSE)*BA$18)</f>
        <v>0</v>
      </c>
      <c r="BB26" s="9"/>
      <c r="BC26" s="21" t="str">
        <f t="shared" si="70"/>
        <v/>
      </c>
      <c r="BD26" s="21">
        <f>IF(BC26="",0,VLOOKUP(BC26,Pointage[#All],2,FALSE)*BD$18)</f>
        <v>0</v>
      </c>
      <c r="BE26" s="22">
        <f t="shared" si="71"/>
        <v>0</v>
      </c>
      <c r="BF26" s="7">
        <v>68.75</v>
      </c>
      <c r="BG26" s="21">
        <f t="shared" si="72"/>
        <v>1</v>
      </c>
      <c r="BH26" s="21">
        <f>IF(BG26="",0,VLOOKUP(BG26,Pointage[#All],2,FALSE)*BH$18)</f>
        <v>12</v>
      </c>
      <c r="BI26" s="9">
        <v>68.436999999999998</v>
      </c>
      <c r="BJ26" s="21">
        <f t="shared" si="73"/>
        <v>1</v>
      </c>
      <c r="BK26" s="21">
        <f>IF(BJ26="",0,VLOOKUP(BJ26,Pointage[#All],2,FALSE)*BK$18)</f>
        <v>12</v>
      </c>
      <c r="BL26" s="9">
        <v>66.75</v>
      </c>
      <c r="BM26" s="21">
        <f t="shared" si="74"/>
        <v>1</v>
      </c>
      <c r="BN26" s="21">
        <f>IF(BM26="",0,VLOOKUP(BM26,Pointage[#All],2,FALSE)*BN$18)</f>
        <v>12</v>
      </c>
      <c r="BO26" s="22">
        <f t="shared" si="75"/>
        <v>45</v>
      </c>
    </row>
    <row r="27" spans="1:67" x14ac:dyDescent="0.25">
      <c r="A27" s="72" t="s">
        <v>32</v>
      </c>
      <c r="B27" s="73"/>
      <c r="C27" s="73"/>
      <c r="D27" s="73"/>
      <c r="E27" s="73"/>
      <c r="F27" s="73"/>
      <c r="G27" s="74"/>
      <c r="H27" s="2" t="s">
        <v>22</v>
      </c>
      <c r="I27" s="19" t="s">
        <v>23</v>
      </c>
      <c r="J27" s="10"/>
      <c r="K27" s="1" t="s">
        <v>24</v>
      </c>
      <c r="L27" s="19" t="s">
        <v>23</v>
      </c>
      <c r="M27" s="10"/>
      <c r="N27" s="1" t="s">
        <v>25</v>
      </c>
      <c r="O27" s="19" t="s">
        <v>23</v>
      </c>
      <c r="P27" s="10"/>
      <c r="Q27" s="65" t="s">
        <v>26</v>
      </c>
      <c r="R27" s="2" t="s">
        <v>22</v>
      </c>
      <c r="S27" s="19" t="s">
        <v>23</v>
      </c>
      <c r="T27" s="16"/>
      <c r="U27" s="1" t="s">
        <v>24</v>
      </c>
      <c r="V27" s="19" t="s">
        <v>23</v>
      </c>
      <c r="W27" s="16"/>
      <c r="X27" s="1" t="s">
        <v>25</v>
      </c>
      <c r="Y27" s="19" t="s">
        <v>23</v>
      </c>
      <c r="Z27" s="16"/>
      <c r="AA27" s="65" t="s">
        <v>26</v>
      </c>
      <c r="AB27" s="2" t="s">
        <v>22</v>
      </c>
      <c r="AC27" s="19" t="s">
        <v>23</v>
      </c>
      <c r="AD27" s="10"/>
      <c r="AE27" s="1" t="s">
        <v>24</v>
      </c>
      <c r="AF27" s="19" t="s">
        <v>23</v>
      </c>
      <c r="AG27" s="10"/>
      <c r="AH27" s="1" t="s">
        <v>25</v>
      </c>
      <c r="AI27" s="19" t="s">
        <v>23</v>
      </c>
      <c r="AJ27" s="10"/>
      <c r="AK27" s="65" t="s">
        <v>26</v>
      </c>
      <c r="AL27" s="2" t="s">
        <v>22</v>
      </c>
      <c r="AM27" s="19" t="s">
        <v>23</v>
      </c>
      <c r="AN27" s="16"/>
      <c r="AO27" s="1" t="s">
        <v>24</v>
      </c>
      <c r="AP27" s="19" t="s">
        <v>23</v>
      </c>
      <c r="AQ27" s="16"/>
      <c r="AR27" s="1" t="s">
        <v>25</v>
      </c>
      <c r="AS27" s="19" t="s">
        <v>23</v>
      </c>
      <c r="AT27" s="16"/>
      <c r="AU27" s="65" t="s">
        <v>26</v>
      </c>
      <c r="AV27" s="2" t="s">
        <v>22</v>
      </c>
      <c r="AW27" s="19" t="s">
        <v>23</v>
      </c>
      <c r="AX27" s="10"/>
      <c r="AY27" s="1" t="s">
        <v>24</v>
      </c>
      <c r="AZ27" s="19" t="s">
        <v>23</v>
      </c>
      <c r="BA27" s="10"/>
      <c r="BB27" s="1" t="s">
        <v>25</v>
      </c>
      <c r="BC27" s="19" t="s">
        <v>23</v>
      </c>
      <c r="BD27" s="10"/>
      <c r="BE27" s="65" t="s">
        <v>26</v>
      </c>
      <c r="BF27" s="2" t="s">
        <v>22</v>
      </c>
      <c r="BG27" s="19" t="s">
        <v>23</v>
      </c>
      <c r="BH27" s="55"/>
      <c r="BI27" s="1" t="s">
        <v>24</v>
      </c>
      <c r="BJ27" s="19" t="s">
        <v>23</v>
      </c>
      <c r="BK27" s="55"/>
      <c r="BL27" s="1" t="s">
        <v>25</v>
      </c>
      <c r="BM27" s="19" t="s">
        <v>23</v>
      </c>
      <c r="BN27" s="55"/>
      <c r="BO27" s="65" t="s">
        <v>26</v>
      </c>
    </row>
    <row r="28" spans="1:67" x14ac:dyDescent="0.25">
      <c r="A28" s="75"/>
      <c r="B28" s="76"/>
      <c r="C28" s="76"/>
      <c r="D28" s="76"/>
      <c r="E28" s="76"/>
      <c r="F28" s="76"/>
      <c r="G28" s="77"/>
      <c r="H28" s="2" t="s">
        <v>27</v>
      </c>
      <c r="I28" s="1" t="s">
        <v>28</v>
      </c>
      <c r="J28" s="1" t="s">
        <v>29</v>
      </c>
      <c r="K28" s="1" t="s">
        <v>27</v>
      </c>
      <c r="L28" s="1" t="s">
        <v>28</v>
      </c>
      <c r="M28" s="1" t="s">
        <v>29</v>
      </c>
      <c r="N28" s="1" t="s">
        <v>27</v>
      </c>
      <c r="O28" s="1" t="s">
        <v>28</v>
      </c>
      <c r="P28" s="1" t="s">
        <v>29</v>
      </c>
      <c r="Q28" s="65"/>
      <c r="R28" s="2" t="s">
        <v>27</v>
      </c>
      <c r="S28" s="1" t="s">
        <v>28</v>
      </c>
      <c r="T28" s="1" t="s">
        <v>29</v>
      </c>
      <c r="U28" s="1" t="s">
        <v>27</v>
      </c>
      <c r="V28" s="1" t="s">
        <v>28</v>
      </c>
      <c r="W28" s="1" t="s">
        <v>29</v>
      </c>
      <c r="X28" s="1" t="s">
        <v>27</v>
      </c>
      <c r="Y28" s="1" t="s">
        <v>28</v>
      </c>
      <c r="Z28" s="1" t="s">
        <v>29</v>
      </c>
      <c r="AA28" s="65"/>
      <c r="AB28" s="2" t="s">
        <v>27</v>
      </c>
      <c r="AC28" s="1" t="s">
        <v>28</v>
      </c>
      <c r="AD28" s="1" t="s">
        <v>29</v>
      </c>
      <c r="AE28" s="1" t="s">
        <v>27</v>
      </c>
      <c r="AF28" s="1" t="s">
        <v>28</v>
      </c>
      <c r="AG28" s="1" t="s">
        <v>29</v>
      </c>
      <c r="AH28" s="1" t="s">
        <v>27</v>
      </c>
      <c r="AI28" s="1" t="s">
        <v>28</v>
      </c>
      <c r="AJ28" s="1" t="s">
        <v>29</v>
      </c>
      <c r="AK28" s="65"/>
      <c r="AL28" s="2" t="s">
        <v>27</v>
      </c>
      <c r="AM28" s="1" t="s">
        <v>28</v>
      </c>
      <c r="AN28" s="1" t="s">
        <v>29</v>
      </c>
      <c r="AO28" s="1" t="s">
        <v>27</v>
      </c>
      <c r="AP28" s="1" t="s">
        <v>28</v>
      </c>
      <c r="AQ28" s="1" t="s">
        <v>29</v>
      </c>
      <c r="AR28" s="1" t="s">
        <v>27</v>
      </c>
      <c r="AS28" s="1" t="s">
        <v>28</v>
      </c>
      <c r="AT28" s="1" t="s">
        <v>29</v>
      </c>
      <c r="AU28" s="65"/>
      <c r="AV28" s="2" t="s">
        <v>27</v>
      </c>
      <c r="AW28" s="1" t="s">
        <v>28</v>
      </c>
      <c r="AX28" s="1" t="s">
        <v>29</v>
      </c>
      <c r="AY28" s="1" t="s">
        <v>27</v>
      </c>
      <c r="AZ28" s="1" t="s">
        <v>28</v>
      </c>
      <c r="BA28" s="1" t="s">
        <v>29</v>
      </c>
      <c r="BB28" s="1" t="s">
        <v>27</v>
      </c>
      <c r="BC28" s="1" t="s">
        <v>28</v>
      </c>
      <c r="BD28" s="1" t="s">
        <v>29</v>
      </c>
      <c r="BE28" s="65"/>
      <c r="BF28" s="2" t="s">
        <v>27</v>
      </c>
      <c r="BG28" s="1" t="s">
        <v>28</v>
      </c>
      <c r="BH28" s="1" t="s">
        <v>29</v>
      </c>
      <c r="BI28" s="1" t="s">
        <v>27</v>
      </c>
      <c r="BJ28" s="1" t="s">
        <v>28</v>
      </c>
      <c r="BK28" s="1" t="s">
        <v>29</v>
      </c>
      <c r="BL28" s="1" t="s">
        <v>27</v>
      </c>
      <c r="BM28" s="1" t="s">
        <v>28</v>
      </c>
      <c r="BN28" s="1" t="s">
        <v>29</v>
      </c>
      <c r="BO28" s="65"/>
    </row>
    <row r="29" spans="1:67" x14ac:dyDescent="0.25">
      <c r="A29" s="7"/>
      <c r="B29" s="26"/>
      <c r="C29" s="44"/>
      <c r="D29" s="44"/>
      <c r="E29" s="20">
        <f t="shared" ref="E29:E32" si="80">Q29+AA29++AK29+AU29+BO29</f>
        <v>0</v>
      </c>
      <c r="F29" s="21" t="str">
        <f>IF(E29=0,"",RANK(E29,E$29:E$32,0))</f>
        <v/>
      </c>
      <c r="G29" s="20"/>
      <c r="H29" s="7"/>
      <c r="I29" s="21" t="str">
        <f>IF(H29=0,"",RANK(H29,H$29:H$32,0))</f>
        <v/>
      </c>
      <c r="J29" s="21">
        <f>IF(I29="",0,VLOOKUP(I29,Pointage[#All],2,FALSE)*J$27)</f>
        <v>0</v>
      </c>
      <c r="K29" s="9"/>
      <c r="L29" s="21" t="str">
        <f>IF(K29=0,"",RANK(K29,K$29:K$32,0))</f>
        <v/>
      </c>
      <c r="M29" s="21">
        <f>IF(L29="",0,VLOOKUP(L29,Pointage[#All],2,FALSE)*M$27)</f>
        <v>0</v>
      </c>
      <c r="N29" s="9"/>
      <c r="O29" s="21" t="str">
        <f>IF(N29=0,"",RANK(N29,N$29:N$32,0))</f>
        <v/>
      </c>
      <c r="P29" s="21">
        <f>IF(O29="",0,VLOOKUP(O29,Pointage[#All],2,FALSE)*P$27)</f>
        <v>0</v>
      </c>
      <c r="Q29" s="22">
        <f t="shared" ref="Q29:Q31" si="81">IF(J29="","",J29+M29+P29)</f>
        <v>0</v>
      </c>
      <c r="R29" s="7"/>
      <c r="S29" s="21" t="str">
        <f>IF(R29=0,"",RANK(R29,R$29:R$32,0))</f>
        <v/>
      </c>
      <c r="T29" s="21">
        <f>IF(S29="",0,VLOOKUP(S29,Pointage[#All],2,FALSE)*T$27)</f>
        <v>0</v>
      </c>
      <c r="U29" s="9"/>
      <c r="V29" s="21" t="str">
        <f>IF(U29=0,"",RANK(U29,U$29:U$32,0))</f>
        <v/>
      </c>
      <c r="W29" s="21">
        <f>IF(V29="",0,VLOOKUP(V29,Pointage[#All],2,FALSE)*W$27)</f>
        <v>0</v>
      </c>
      <c r="X29" s="9"/>
      <c r="Y29" s="21" t="str">
        <f>IF(X29=0,"",RANK(X29,X$29:X$32,0))</f>
        <v/>
      </c>
      <c r="Z29" s="21">
        <f>IF(Y29="",0,VLOOKUP(Y29,Pointage[#All],2,FALSE)*Z$27)</f>
        <v>0</v>
      </c>
      <c r="AA29" s="22">
        <f t="shared" ref="AA29:AA31" si="82">IF(T29="","",T29+W29+Z29)</f>
        <v>0</v>
      </c>
      <c r="AB29" s="7"/>
      <c r="AC29" s="21" t="str">
        <f>IF(AB29=0,"",RANK(AB29,AB$29:AB$32,0))</f>
        <v/>
      </c>
      <c r="AD29" s="21">
        <f>IF(AC29="",0,VLOOKUP(AC29,Pointage[#All],2,FALSE)*AD$27)</f>
        <v>0</v>
      </c>
      <c r="AE29" s="9"/>
      <c r="AF29" s="21" t="str">
        <f>IF(AE29=0,"",RANK(AE29,AE$29:AE$32,0))</f>
        <v/>
      </c>
      <c r="AG29" s="21">
        <f>IF(AF29="",0,VLOOKUP(AF29,Pointage[#All],2,FALSE)*AG$27)</f>
        <v>0</v>
      </c>
      <c r="AH29" s="9"/>
      <c r="AI29" s="21" t="str">
        <f>IF(AH29=0,"",RANK(AH29,AH$29:AH$32,0))</f>
        <v/>
      </c>
      <c r="AJ29" s="21">
        <f>IF(AI29="",0,VLOOKUP(AI29,Pointage[#All],2,FALSE)*AJ$27)</f>
        <v>0</v>
      </c>
      <c r="AK29" s="22">
        <f t="shared" ref="AK29:AK31" si="83">IF(AD29="","",AD29+AG29+AJ29)</f>
        <v>0</v>
      </c>
      <c r="AL29" s="7"/>
      <c r="AM29" s="21" t="str">
        <f>IF(AL29=0,"",RANK(AL29,AL$29:AL$32,0))</f>
        <v/>
      </c>
      <c r="AN29" s="21">
        <f>IF(AM29="",0,VLOOKUP(AM29,Pointage[#All],2,FALSE)*AN$27)</f>
        <v>0</v>
      </c>
      <c r="AO29" s="9"/>
      <c r="AP29" s="21" t="str">
        <f>IF(AO29=0,"",RANK(AO29,AO$29:AO$32,0))</f>
        <v/>
      </c>
      <c r="AQ29" s="21">
        <f>IF(AP29="",0,VLOOKUP(AP29,Pointage[#All],2,FALSE)*AQ$27)</f>
        <v>0</v>
      </c>
      <c r="AR29" s="9"/>
      <c r="AS29" s="21" t="str">
        <f>IF(AR29=0,"",RANK(AR29,AR$29:AR$32,0))</f>
        <v/>
      </c>
      <c r="AT29" s="21">
        <f>IF(AS29="",0,VLOOKUP(AS29,Pointage[#All],2,FALSE)*AT$27)</f>
        <v>0</v>
      </c>
      <c r="AU29" s="22">
        <f t="shared" ref="AU29:AU32" si="84">IF(AN29="","",AN29+AQ29+AT29)</f>
        <v>0</v>
      </c>
      <c r="AV29" s="7"/>
      <c r="AW29" s="21" t="str">
        <f>IF(AV29=0,"",RANK(AV29,AV$29:AV$32,0))</f>
        <v/>
      </c>
      <c r="AX29" s="21">
        <f>IF(AW29="",0,VLOOKUP(AW29,Pointage[#All],2,FALSE)*AX$27)</f>
        <v>0</v>
      </c>
      <c r="AY29" s="9"/>
      <c r="AZ29" s="21" t="str">
        <f>IF(AY29=0,"",RANK(AY29,AY$29:AY$32,0))</f>
        <v/>
      </c>
      <c r="BA29" s="21">
        <f>IF(AZ29="",0,VLOOKUP(AZ29,Pointage[#All],2,FALSE)*BA$27)</f>
        <v>0</v>
      </c>
      <c r="BB29" s="9"/>
      <c r="BC29" s="21" t="str">
        <f>IF(BB29=0,"",RANK(BB29,BB$29:BB$32,0))</f>
        <v/>
      </c>
      <c r="BD29" s="21">
        <f>IF(BC29="",0,VLOOKUP(BC29,Pointage[#All],2,FALSE)*BD$27)</f>
        <v>0</v>
      </c>
      <c r="BE29" s="22">
        <f t="shared" ref="BE29:BE32" si="85">IF(AX29="","",AX29+BA29+BD29)</f>
        <v>0</v>
      </c>
      <c r="BF29" s="7"/>
      <c r="BG29" s="21" t="str">
        <f>IF(BF29=0,"",RANK(BF29,BF$29:BF$32,0))</f>
        <v/>
      </c>
      <c r="BH29" s="21">
        <f>IF(BG29="",0,VLOOKUP(BG29,Pointage[#All],2,FALSE)*BH$27)</f>
        <v>0</v>
      </c>
      <c r="BI29" s="9"/>
      <c r="BJ29" s="21" t="str">
        <f>IF(BI29=0,"",RANK(BI29,BI$29:BI$32,0))</f>
        <v/>
      </c>
      <c r="BK29" s="21">
        <f>IF(BJ29="",0,VLOOKUP(BJ29,Pointage[#All],2,FALSE)*BK$27)</f>
        <v>0</v>
      </c>
      <c r="BL29" s="9"/>
      <c r="BM29" s="21" t="str">
        <f>IF(BL29=0,"",RANK(BL29,BL$29:BL$32,0))</f>
        <v/>
      </c>
      <c r="BN29" s="21">
        <f>IF(BM29="",0,VLOOKUP(BM29,Pointage[#All],2,FALSE)*BN$27)</f>
        <v>0</v>
      </c>
      <c r="BO29" s="22">
        <f t="shared" ref="BO29:BO32" si="86">IF(BH29="","",BH29+BK29+BN29)*1.25</f>
        <v>0</v>
      </c>
    </row>
    <row r="30" spans="1:67" x14ac:dyDescent="0.25">
      <c r="A30" s="7"/>
      <c r="B30" s="9"/>
      <c r="C30" s="44"/>
      <c r="D30" s="44"/>
      <c r="E30" s="20">
        <f t="shared" si="80"/>
        <v>0</v>
      </c>
      <c r="F30" s="21" t="str">
        <f>IF(E30=0,"",RANK(E30,E$29:E$32,0))</f>
        <v/>
      </c>
      <c r="G30" s="20"/>
      <c r="H30" s="7"/>
      <c r="I30" s="21" t="str">
        <f>IF(H30=0,"",RANK(H30,H$29:H$32,0))</f>
        <v/>
      </c>
      <c r="J30" s="21">
        <f>IF(I30="",0,VLOOKUP(I30,Pointage[#All],2,FALSE)*J$27)</f>
        <v>0</v>
      </c>
      <c r="K30" s="9"/>
      <c r="L30" s="21" t="str">
        <f>IF(K30=0,"",RANK(K30,K$29:K$32,0))</f>
        <v/>
      </c>
      <c r="M30" s="21">
        <f>IF(L30="",0,VLOOKUP(L30,Pointage[#All],2,FALSE)*M$27)</f>
        <v>0</v>
      </c>
      <c r="N30" s="9"/>
      <c r="O30" s="21" t="str">
        <f>IF(N30=0,"",RANK(N30,N$29:N$32,0))</f>
        <v/>
      </c>
      <c r="P30" s="21">
        <f>IF(O30="",0,VLOOKUP(O30,Pointage[#All],2,FALSE)*P$27)</f>
        <v>0</v>
      </c>
      <c r="Q30" s="22">
        <f t="shared" si="81"/>
        <v>0</v>
      </c>
      <c r="R30" s="7"/>
      <c r="S30" s="21" t="str">
        <f>IF(R30=0,"",RANK(R30,R$29:R$32,0))</f>
        <v/>
      </c>
      <c r="T30" s="21">
        <f>IF(S30="",0,VLOOKUP(S30,Pointage[#All],2,FALSE)*T$27)</f>
        <v>0</v>
      </c>
      <c r="U30" s="9"/>
      <c r="V30" s="21" t="str">
        <f>IF(U30=0,"",RANK(U30,U$29:U$32,0))</f>
        <v/>
      </c>
      <c r="W30" s="21">
        <f>IF(V30="",0,VLOOKUP(V30,Pointage[#All],2,FALSE)*W$27)</f>
        <v>0</v>
      </c>
      <c r="X30" s="9"/>
      <c r="Y30" s="21" t="str">
        <f>IF(X30=0,"",RANK(X30,X$29:X$32,0))</f>
        <v/>
      </c>
      <c r="Z30" s="21">
        <f>IF(Y30="",0,VLOOKUP(Y30,Pointage[#All],2,FALSE)*Z$27)</f>
        <v>0</v>
      </c>
      <c r="AA30" s="22">
        <f t="shared" si="82"/>
        <v>0</v>
      </c>
      <c r="AB30" s="7"/>
      <c r="AC30" s="21" t="str">
        <f>IF(AB30=0,"",RANK(AB30,AB$29:AB$32,0))</f>
        <v/>
      </c>
      <c r="AD30" s="21">
        <f>IF(AC30="",0,VLOOKUP(AC30,Pointage[#All],2,FALSE)*AD$27)</f>
        <v>0</v>
      </c>
      <c r="AE30" s="9"/>
      <c r="AF30" s="21" t="str">
        <f>IF(AE30=0,"",RANK(AE30,AE$29:AE$32,0))</f>
        <v/>
      </c>
      <c r="AG30" s="21">
        <f>IF(AF30="",0,VLOOKUP(AF30,Pointage[#All],2,FALSE)*AG$27)</f>
        <v>0</v>
      </c>
      <c r="AH30" s="9"/>
      <c r="AI30" s="21" t="str">
        <f>IF(AH30=0,"",RANK(AH30,AH$29:AH$32,0))</f>
        <v/>
      </c>
      <c r="AJ30" s="21">
        <f>IF(AI30="",0,VLOOKUP(AI30,Pointage[#All],2,FALSE)*AJ$27)</f>
        <v>0</v>
      </c>
      <c r="AK30" s="22">
        <f t="shared" si="83"/>
        <v>0</v>
      </c>
      <c r="AL30" s="7"/>
      <c r="AM30" s="21" t="str">
        <f>IF(AL30=0,"",RANK(AL30,AL$29:AL$32,0))</f>
        <v/>
      </c>
      <c r="AN30" s="21">
        <f>IF(AM30="",0,VLOOKUP(AM30,Pointage[#All],2,FALSE)*AN$27)</f>
        <v>0</v>
      </c>
      <c r="AO30" s="9"/>
      <c r="AP30" s="21" t="str">
        <f>IF(AO30=0,"",RANK(AO30,AO$29:AO$32,0))</f>
        <v/>
      </c>
      <c r="AQ30" s="21">
        <f>IF(AP30="",0,VLOOKUP(AP30,Pointage[#All],2,FALSE)*AQ$27)</f>
        <v>0</v>
      </c>
      <c r="AR30" s="9"/>
      <c r="AS30" s="21" t="str">
        <f>IF(AR30=0,"",RANK(AR30,AR$29:AR$32,0))</f>
        <v/>
      </c>
      <c r="AT30" s="21">
        <f>IF(AS30="",0,VLOOKUP(AS30,Pointage[#All],2,FALSE)*AT$27)</f>
        <v>0</v>
      </c>
      <c r="AU30" s="22">
        <f t="shared" si="84"/>
        <v>0</v>
      </c>
      <c r="AV30" s="7"/>
      <c r="AW30" s="21" t="str">
        <f>IF(AV30=0,"",RANK(AV30,AV$29:AV$32,0))</f>
        <v/>
      </c>
      <c r="AX30" s="21">
        <f>IF(AW30="",0,VLOOKUP(AW30,Pointage[#All],2,FALSE)*AX$27)</f>
        <v>0</v>
      </c>
      <c r="AY30" s="9"/>
      <c r="AZ30" s="21" t="str">
        <f>IF(AY30=0,"",RANK(AY30,AY$29:AY$32,0))</f>
        <v/>
      </c>
      <c r="BA30" s="21">
        <f>IF(AZ30="",0,VLOOKUP(AZ30,Pointage[#All],2,FALSE)*BA$27)</f>
        <v>0</v>
      </c>
      <c r="BB30" s="9"/>
      <c r="BC30" s="21" t="str">
        <f>IF(BB30=0,"",RANK(BB30,BB$29:BB$32,0))</f>
        <v/>
      </c>
      <c r="BD30" s="21">
        <f>IF(BC30="",0,VLOOKUP(BC30,Pointage[#All],2,FALSE)*BD$27)</f>
        <v>0</v>
      </c>
      <c r="BE30" s="22">
        <f t="shared" si="85"/>
        <v>0</v>
      </c>
      <c r="BF30" s="7"/>
      <c r="BG30" s="21" t="str">
        <f>IF(BF30=0,"",RANK(BF30,BF$29:BF$32,0))</f>
        <v/>
      </c>
      <c r="BH30" s="21">
        <f>IF(BG30="",0,VLOOKUP(BG30,Pointage[#All],2,FALSE)*BH$27)</f>
        <v>0</v>
      </c>
      <c r="BI30" s="9"/>
      <c r="BJ30" s="21" t="str">
        <f>IF(BI30=0,"",RANK(BI30,BI$29:BI$32,0))</f>
        <v/>
      </c>
      <c r="BK30" s="21">
        <f>IF(BJ30="",0,VLOOKUP(BJ30,Pointage[#All],2,FALSE)*BK$27)</f>
        <v>0</v>
      </c>
      <c r="BL30" s="9"/>
      <c r="BM30" s="21" t="str">
        <f>IF(BL30=0,"",RANK(BL30,BL$29:BL$32,0))</f>
        <v/>
      </c>
      <c r="BN30" s="21">
        <f>IF(BM30="",0,VLOOKUP(BM30,Pointage[#All],2,FALSE)*BN$27)</f>
        <v>0</v>
      </c>
      <c r="BO30" s="22">
        <f t="shared" si="86"/>
        <v>0</v>
      </c>
    </row>
    <row r="31" spans="1:67" x14ac:dyDescent="0.25">
      <c r="A31" s="8"/>
      <c r="B31" s="44"/>
      <c r="C31" s="44"/>
      <c r="D31" s="44"/>
      <c r="E31" s="20">
        <f t="shared" si="80"/>
        <v>0</v>
      </c>
      <c r="F31" s="21" t="str">
        <f>IF(E31=0,"",RANK(E31,E$29:E$32,0))</f>
        <v/>
      </c>
      <c r="G31" s="20"/>
      <c r="H31" s="7"/>
      <c r="I31" s="21" t="str">
        <f>IF(H31=0,"",RANK(H31,H$29:H$32,0))</f>
        <v/>
      </c>
      <c r="J31" s="21">
        <f>IF(I31="",0,VLOOKUP(I31,Pointage[#All],2,FALSE)*J$27)</f>
        <v>0</v>
      </c>
      <c r="K31" s="9"/>
      <c r="L31" s="21" t="str">
        <f>IF(K31=0,"",RANK(K31,K$29:K$32,0))</f>
        <v/>
      </c>
      <c r="M31" s="21">
        <f>IF(L31="",0,VLOOKUP(L31,Pointage[#All],2,FALSE)*M$27)</f>
        <v>0</v>
      </c>
      <c r="N31" s="9"/>
      <c r="O31" s="21" t="str">
        <f>IF(N31=0,"",RANK(N31,N$29:N$32,0))</f>
        <v/>
      </c>
      <c r="P31" s="21">
        <f>IF(O31="",0,VLOOKUP(O31,Pointage[#All],2,FALSE)*P$27)</f>
        <v>0</v>
      </c>
      <c r="Q31" s="22">
        <f t="shared" si="81"/>
        <v>0</v>
      </c>
      <c r="R31" s="7"/>
      <c r="S31" s="21" t="str">
        <f>IF(R31=0,"",RANK(R31,R$29:R$32,0))</f>
        <v/>
      </c>
      <c r="T31" s="21">
        <f>IF(S31="",0,VLOOKUP(S31,Pointage[#All],2,FALSE)*T$27)</f>
        <v>0</v>
      </c>
      <c r="U31" s="9"/>
      <c r="V31" s="21" t="str">
        <f>IF(U31=0,"",RANK(U31,U$29:U$32,0))</f>
        <v/>
      </c>
      <c r="W31" s="21">
        <f>IF(V31="",0,VLOOKUP(V31,Pointage[#All],2,FALSE)*W$27)</f>
        <v>0</v>
      </c>
      <c r="X31" s="9"/>
      <c r="Y31" s="21" t="str">
        <f>IF(X31=0,"",RANK(X31,X$29:X$32,0))</f>
        <v/>
      </c>
      <c r="Z31" s="21">
        <f>IF(Y31="",0,VLOOKUP(Y31,Pointage[#All],2,FALSE)*Z$27)</f>
        <v>0</v>
      </c>
      <c r="AA31" s="22">
        <f t="shared" si="82"/>
        <v>0</v>
      </c>
      <c r="AB31" s="7"/>
      <c r="AC31" s="21" t="str">
        <f>IF(AB31=0,"",RANK(AB31,AB$29:AB$32,0))</f>
        <v/>
      </c>
      <c r="AD31" s="21">
        <f>IF(AC31="",0,VLOOKUP(AC31,Pointage[#All],2,FALSE)*AD$27)</f>
        <v>0</v>
      </c>
      <c r="AE31" s="9"/>
      <c r="AF31" s="21" t="str">
        <f>IF(AE31=0,"",RANK(AE31,AE$29:AE$32,0))</f>
        <v/>
      </c>
      <c r="AG31" s="21">
        <f>IF(AF31="",0,VLOOKUP(AF31,Pointage[#All],2,FALSE)*AG$27)</f>
        <v>0</v>
      </c>
      <c r="AH31" s="9"/>
      <c r="AI31" s="21" t="str">
        <f>IF(AH31=0,"",RANK(AH31,AH$29:AH$32,0))</f>
        <v/>
      </c>
      <c r="AJ31" s="21">
        <f>IF(AI31="",0,VLOOKUP(AI31,Pointage[#All],2,FALSE)*AJ$27)</f>
        <v>0</v>
      </c>
      <c r="AK31" s="22">
        <f t="shared" si="83"/>
        <v>0</v>
      </c>
      <c r="AL31" s="7"/>
      <c r="AM31" s="21" t="str">
        <f>IF(AL31=0,"",RANK(AL31,AL$29:AL$32,0))</f>
        <v/>
      </c>
      <c r="AN31" s="21">
        <f>IF(AM31="",0,VLOOKUP(AM31,Pointage[#All],2,FALSE)*AN$27)</f>
        <v>0</v>
      </c>
      <c r="AO31" s="9"/>
      <c r="AP31" s="21" t="str">
        <f>IF(AO31=0,"",RANK(AO31,AO$29:AO$32,0))</f>
        <v/>
      </c>
      <c r="AQ31" s="21">
        <f>IF(AP31="",0,VLOOKUP(AP31,Pointage[#All],2,FALSE)*AQ$27)</f>
        <v>0</v>
      </c>
      <c r="AR31" s="9"/>
      <c r="AS31" s="21" t="str">
        <f>IF(AR31=0,"",RANK(AR31,AR$29:AR$32,0))</f>
        <v/>
      </c>
      <c r="AT31" s="21">
        <f>IF(AS31="",0,VLOOKUP(AS31,Pointage[#All],2,FALSE)*AT$27)</f>
        <v>0</v>
      </c>
      <c r="AU31" s="22">
        <f t="shared" si="84"/>
        <v>0</v>
      </c>
      <c r="AV31" s="7"/>
      <c r="AW31" s="21" t="str">
        <f>IF(AV31=0,"",RANK(AV31,AV$29:AV$32,0))</f>
        <v/>
      </c>
      <c r="AX31" s="21">
        <f>IF(AW31="",0,VLOOKUP(AW31,Pointage[#All],2,FALSE)*AX$27)</f>
        <v>0</v>
      </c>
      <c r="AY31" s="9"/>
      <c r="AZ31" s="21" t="str">
        <f>IF(AY31=0,"",RANK(AY31,AY$29:AY$32,0))</f>
        <v/>
      </c>
      <c r="BA31" s="21">
        <f>IF(AZ31="",0,VLOOKUP(AZ31,Pointage[#All],2,FALSE)*BA$27)</f>
        <v>0</v>
      </c>
      <c r="BB31" s="9"/>
      <c r="BC31" s="21" t="str">
        <f>IF(BB31=0,"",RANK(BB31,BB$29:BB$32,0))</f>
        <v/>
      </c>
      <c r="BD31" s="21">
        <f>IF(BC31="",0,VLOOKUP(BC31,Pointage[#All],2,FALSE)*BD$27)</f>
        <v>0</v>
      </c>
      <c r="BE31" s="22">
        <f t="shared" si="85"/>
        <v>0</v>
      </c>
      <c r="BF31" s="7"/>
      <c r="BG31" s="21" t="str">
        <f>IF(BF31=0,"",RANK(BF31,BF$29:BF$32,0))</f>
        <v/>
      </c>
      <c r="BH31" s="21">
        <f>IF(BG31="",0,VLOOKUP(BG31,Pointage[#All],2,FALSE)*BH$27)</f>
        <v>0</v>
      </c>
      <c r="BI31" s="9"/>
      <c r="BJ31" s="21" t="str">
        <f>IF(BI31=0,"",RANK(BI31,BI$29:BI$32,0))</f>
        <v/>
      </c>
      <c r="BK31" s="21">
        <f>IF(BJ31="",0,VLOOKUP(BJ31,Pointage[#All],2,FALSE)*BK$27)</f>
        <v>0</v>
      </c>
      <c r="BL31" s="9"/>
      <c r="BM31" s="21" t="str">
        <f>IF(BL31=0,"",RANK(BL31,BL$29:BL$32,0))</f>
        <v/>
      </c>
      <c r="BN31" s="21">
        <f>IF(BM31="",0,VLOOKUP(BM31,Pointage[#All],2,FALSE)*BN$27)</f>
        <v>0</v>
      </c>
      <c r="BO31" s="22">
        <f t="shared" si="86"/>
        <v>0</v>
      </c>
    </row>
    <row r="32" spans="1:67" x14ac:dyDescent="0.25">
      <c r="A32" s="8"/>
      <c r="B32" s="44"/>
      <c r="C32" s="44"/>
      <c r="D32" s="44"/>
      <c r="E32" s="20">
        <f t="shared" si="80"/>
        <v>0</v>
      </c>
      <c r="F32" s="21" t="str">
        <f>IF(E32=0,"",RANK(E32,E$29:E$32,0))</f>
        <v/>
      </c>
      <c r="G32" s="20"/>
      <c r="H32" s="7"/>
      <c r="I32" s="21" t="str">
        <f>IF(H32=0,"",RANK(H32,H$29:H$32,0))</f>
        <v/>
      </c>
      <c r="J32" s="21">
        <f>IF(I32="",0,VLOOKUP(I32,Pointage[#All],2,FALSE)*J$27)</f>
        <v>0</v>
      </c>
      <c r="K32" s="9"/>
      <c r="L32" s="21" t="str">
        <f>IF(K32=0,"",RANK(K32,K$29:K$32,0))</f>
        <v/>
      </c>
      <c r="M32" s="21">
        <f>IF(L32="",0,VLOOKUP(L32,Pointage[#All],2,FALSE)*M$27)</f>
        <v>0</v>
      </c>
      <c r="N32" s="9"/>
      <c r="O32" s="21" t="str">
        <f>IF(N32=0,"",RANK(N32,N$29:N$32,0))</f>
        <v/>
      </c>
      <c r="P32" s="21">
        <f>IF(O32="",0,VLOOKUP(O32,Pointage[#All],2,FALSE)*P$27)</f>
        <v>0</v>
      </c>
      <c r="Q32" s="22">
        <f>IF(J32="","",J32+M32+P32)</f>
        <v>0</v>
      </c>
      <c r="R32" s="7"/>
      <c r="S32" s="21" t="str">
        <f>IF(R32=0,"",RANK(R32,R$29:R$32,0))</f>
        <v/>
      </c>
      <c r="T32" s="21">
        <f>IF(S32="",0,VLOOKUP(S32,Pointage[#All],2,FALSE)*T$27)</f>
        <v>0</v>
      </c>
      <c r="U32" s="9"/>
      <c r="V32" s="21" t="str">
        <f>IF(U32=0,"",RANK(U32,U$29:U$32,0))</f>
        <v/>
      </c>
      <c r="W32" s="21">
        <f>IF(V32="",0,VLOOKUP(V32,Pointage[#All],2,FALSE)*W$27)</f>
        <v>0</v>
      </c>
      <c r="X32" s="9"/>
      <c r="Y32" s="21" t="str">
        <f>IF(X32=0,"",RANK(X32,X$29:X$32,0))</f>
        <v/>
      </c>
      <c r="Z32" s="21">
        <f>IF(Y32="",0,VLOOKUP(Y32,Pointage[#All],2,FALSE)*Z$27)</f>
        <v>0</v>
      </c>
      <c r="AA32" s="22">
        <f>IF(T32="","",T32+W32+Z32)</f>
        <v>0</v>
      </c>
      <c r="AB32" s="7"/>
      <c r="AC32" s="21" t="str">
        <f>IF(AB32=0,"",RANK(AB32,AB$29:AB$32,0))</f>
        <v/>
      </c>
      <c r="AD32" s="21">
        <f>IF(AC32="",0,VLOOKUP(AC32,Pointage[#All],2,FALSE)*AD$27)</f>
        <v>0</v>
      </c>
      <c r="AE32" s="9"/>
      <c r="AF32" s="21" t="str">
        <f>IF(AE32=0,"",RANK(AE32,AE$29:AE$32,0))</f>
        <v/>
      </c>
      <c r="AG32" s="21">
        <f>IF(AF32="",0,VLOOKUP(AF32,Pointage[#All],2,FALSE)*AG$27)</f>
        <v>0</v>
      </c>
      <c r="AH32" s="9"/>
      <c r="AI32" s="21" t="str">
        <f>IF(AH32=0,"",RANK(AH32,AH$29:AH$32,0))</f>
        <v/>
      </c>
      <c r="AJ32" s="21">
        <f>IF(AI32="",0,VLOOKUP(AI32,Pointage[#All],2,FALSE)*AJ$27)</f>
        <v>0</v>
      </c>
      <c r="AK32" s="22">
        <f>IF(AD32="","",AD32+AG32+AJ32)</f>
        <v>0</v>
      </c>
      <c r="AL32" s="7"/>
      <c r="AM32" s="21" t="str">
        <f>IF(AL32=0,"",RANK(AL32,AL$29:AL$32,0))</f>
        <v/>
      </c>
      <c r="AN32" s="21">
        <f>IF(AM32="",0,VLOOKUP(AM32,Pointage[#All],2,FALSE)*AN$27)</f>
        <v>0</v>
      </c>
      <c r="AO32" s="9"/>
      <c r="AP32" s="21" t="str">
        <f>IF(AO32=0,"",RANK(AO32,AO$29:AO$32,0))</f>
        <v/>
      </c>
      <c r="AQ32" s="21">
        <f>IF(AP32="",0,VLOOKUP(AP32,Pointage[#All],2,FALSE)*AQ$27)</f>
        <v>0</v>
      </c>
      <c r="AR32" s="9"/>
      <c r="AS32" s="21" t="str">
        <f>IF(AR32=0,"",RANK(AR32,AR$29:AR$32,0))</f>
        <v/>
      </c>
      <c r="AT32" s="21">
        <f>IF(AS32="",0,VLOOKUP(AS32,Pointage[#All],2,FALSE)*AT$27)</f>
        <v>0</v>
      </c>
      <c r="AU32" s="22">
        <f t="shared" si="84"/>
        <v>0</v>
      </c>
      <c r="AV32" s="7"/>
      <c r="AW32" s="21" t="str">
        <f>IF(AV32=0,"",RANK(AV32,AV$29:AV$32,0))</f>
        <v/>
      </c>
      <c r="AX32" s="21">
        <f>IF(AW32="",0,VLOOKUP(AW32,Pointage[#All],2,FALSE)*AX$27)</f>
        <v>0</v>
      </c>
      <c r="AY32" s="9"/>
      <c r="AZ32" s="21" t="str">
        <f>IF(AY32=0,"",RANK(AY32,AY$29:AY$32,0))</f>
        <v/>
      </c>
      <c r="BA32" s="21">
        <f>IF(AZ32="",0,VLOOKUP(AZ32,Pointage[#All],2,FALSE)*BA$27)</f>
        <v>0</v>
      </c>
      <c r="BB32" s="9"/>
      <c r="BC32" s="21" t="str">
        <f>IF(BB32=0,"",RANK(BB32,BB$29:BB$32,0))</f>
        <v/>
      </c>
      <c r="BD32" s="21">
        <f>IF(BC32="",0,VLOOKUP(BC32,Pointage[#All],2,FALSE)*BD$27)</f>
        <v>0</v>
      </c>
      <c r="BE32" s="22">
        <f t="shared" si="85"/>
        <v>0</v>
      </c>
      <c r="BF32" s="7"/>
      <c r="BG32" s="21" t="str">
        <f>IF(BF32=0,"",RANK(BF32,BF$29:BF$32,0))</f>
        <v/>
      </c>
      <c r="BH32" s="21">
        <f>IF(BG32="",0,VLOOKUP(BG32,Pointage[#All],2,FALSE)*BH$27)</f>
        <v>0</v>
      </c>
      <c r="BI32" s="9"/>
      <c r="BJ32" s="21" t="str">
        <f>IF(BI32=0,"",RANK(BI32,BI$29:BI$32,0))</f>
        <v/>
      </c>
      <c r="BK32" s="21">
        <f>IF(BJ32="",0,VLOOKUP(BJ32,Pointage[#All],2,FALSE)*BK$27)</f>
        <v>0</v>
      </c>
      <c r="BL32" s="9"/>
      <c r="BM32" s="21" t="str">
        <f>IF(BL32=0,"",RANK(BL32,BL$29:BL$32,0))</f>
        <v/>
      </c>
      <c r="BN32" s="21">
        <f>IF(BM32="",0,VLOOKUP(BM32,Pointage[#All],2,FALSE)*BN$27)</f>
        <v>0</v>
      </c>
      <c r="BO32" s="22">
        <f t="shared" si="86"/>
        <v>0</v>
      </c>
    </row>
  </sheetData>
  <sortState xmlns:xlrd2="http://schemas.microsoft.com/office/spreadsheetml/2017/richdata2" ref="A20:BO26">
    <sortCondition ref="F20:F26"/>
  </sortState>
  <mergeCells count="34">
    <mergeCell ref="AV1:BE1"/>
    <mergeCell ref="BE2:BE3"/>
    <mergeCell ref="BE10:BE11"/>
    <mergeCell ref="BE18:BE19"/>
    <mergeCell ref="BE27:BE28"/>
    <mergeCell ref="A27:G28"/>
    <mergeCell ref="Q27:Q28"/>
    <mergeCell ref="R1:AA1"/>
    <mergeCell ref="AA10:AA11"/>
    <mergeCell ref="AA18:AA19"/>
    <mergeCell ref="AA27:AA28"/>
    <mergeCell ref="H1:Q1"/>
    <mergeCell ref="A2:G3"/>
    <mergeCell ref="A10:G11"/>
    <mergeCell ref="Q10:Q11"/>
    <mergeCell ref="A18:G19"/>
    <mergeCell ref="Q18:Q19"/>
    <mergeCell ref="AA2:AA3"/>
    <mergeCell ref="Q2:Q3"/>
    <mergeCell ref="AB1:AK1"/>
    <mergeCell ref="AK10:AK11"/>
    <mergeCell ref="AK18:AK19"/>
    <mergeCell ref="AK27:AK28"/>
    <mergeCell ref="AL1:AU1"/>
    <mergeCell ref="AU10:AU11"/>
    <mergeCell ref="AU18:AU19"/>
    <mergeCell ref="AU27:AU28"/>
    <mergeCell ref="AU2:AU3"/>
    <mergeCell ref="AK2:AK3"/>
    <mergeCell ref="BF1:BO1"/>
    <mergeCell ref="BO2:BO3"/>
    <mergeCell ref="BO10:BO11"/>
    <mergeCell ref="BO18:BO19"/>
    <mergeCell ref="BO27:BO28"/>
  </mergeCells>
  <printOptions horizontalCentered="1"/>
  <pageMargins left="0.23622047244094491" right="0.23622047244094491" top="0.74803149606299213" bottom="0.74803149606299213" header="0.31496062992125984" footer="0.31496062992125984"/>
  <pageSetup scale="2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CC41"/>
  <sheetViews>
    <sheetView zoomScale="60" zoomScaleNormal="60" workbookViewId="0">
      <pane xSplit="8" ySplit="1" topLeftCell="BG2" activePane="bottomRight" state="frozen"/>
      <selection pane="topRight" activeCell="H1" sqref="H1"/>
      <selection pane="bottomLeft" activeCell="A2" sqref="A2"/>
      <selection pane="bottomRight" activeCell="B25" sqref="B25"/>
    </sheetView>
  </sheetViews>
  <sheetFormatPr baseColWidth="10" defaultColWidth="11.42578125" defaultRowHeight="15.75" x14ac:dyDescent="0.25"/>
  <cols>
    <col min="1" max="1" width="6.28515625" bestFit="1" customWidth="1"/>
    <col min="2" max="2" width="14.42578125" bestFit="1" customWidth="1"/>
    <col min="3" max="3" width="19.42578125" bestFit="1" customWidth="1"/>
    <col min="4" max="4" width="22.7109375" customWidth="1"/>
    <col min="5" max="5" width="10.28515625" customWidth="1"/>
    <col min="6" max="28" width="9.140625" customWidth="1"/>
    <col min="29" max="29" width="7" customWidth="1"/>
    <col min="30" max="31" width="9.140625" customWidth="1"/>
    <col min="32" max="32" width="5.85546875" customWidth="1"/>
    <col min="33" max="33" width="6.42578125" customWidth="1"/>
    <col min="34" max="34" width="12.42578125" customWidth="1"/>
    <col min="35" max="35" width="11" customWidth="1"/>
    <col min="36" max="36" width="11.140625" customWidth="1"/>
    <col min="37" max="41" width="11.28515625" customWidth="1"/>
    <col min="42" max="42" width="12" customWidth="1"/>
    <col min="43" max="43" width="12.28515625" customWidth="1"/>
    <col min="44" max="44" width="10.85546875" customWidth="1"/>
    <col min="45" max="45" width="10.140625" customWidth="1"/>
    <col min="46" max="46" width="13.7109375" customWidth="1"/>
    <col min="47" max="47" width="12.140625" customWidth="1"/>
    <col min="48" max="50" width="9.140625" customWidth="1"/>
    <col min="51" max="51" width="13.85546875" customWidth="1"/>
    <col min="52" max="52" width="10.42578125" style="43" customWidth="1"/>
    <col min="53" max="53" width="10.85546875" style="43" customWidth="1"/>
    <col min="54" max="54" width="11" style="43" customWidth="1"/>
    <col min="55" max="55" width="9" style="43" customWidth="1"/>
    <col min="56" max="56" width="10" style="43" customWidth="1"/>
    <col min="57" max="57" width="10.42578125" style="43" customWidth="1"/>
    <col min="58" max="59" width="9.7109375" style="43" customWidth="1"/>
    <col min="60" max="60" width="10" style="43" customWidth="1"/>
    <col min="61" max="61" width="13.85546875" customWidth="1"/>
    <col min="62" max="62" width="10.42578125" style="43" customWidth="1"/>
    <col min="63" max="63" width="10.85546875" style="43" customWidth="1"/>
    <col min="64" max="64" width="11" style="43" customWidth="1"/>
    <col min="65" max="65" width="9" style="43" customWidth="1"/>
    <col min="66" max="66" width="10" style="43" customWidth="1"/>
    <col min="67" max="67" width="10.42578125" style="43" customWidth="1"/>
    <col min="68" max="69" width="9.7109375" style="43" customWidth="1"/>
    <col min="70" max="70" width="10" style="43" customWidth="1"/>
    <col min="71" max="71" width="10.140625" customWidth="1"/>
    <col min="72" max="72" width="9.140625" customWidth="1"/>
    <col min="73" max="73" width="7.85546875" customWidth="1"/>
    <col min="74" max="74" width="9" customWidth="1"/>
    <col min="75" max="75" width="8.42578125" customWidth="1"/>
    <col min="76" max="76" width="7.28515625" customWidth="1"/>
    <col min="77" max="77" width="6.85546875" customWidth="1"/>
    <col min="78" max="78" width="9.140625" customWidth="1"/>
    <col min="79" max="79" width="6.7109375" customWidth="1"/>
    <col min="80" max="80" width="11.42578125" customWidth="1"/>
    <col min="81" max="81" width="11" customWidth="1"/>
    <col min="82" max="82" width="11.42578125" customWidth="1"/>
  </cols>
  <sheetData>
    <row r="1" spans="1:81" s="23" customFormat="1" ht="45" x14ac:dyDescent="0.25">
      <c r="A1" s="12" t="s">
        <v>14</v>
      </c>
      <c r="B1" s="13" t="s">
        <v>15</v>
      </c>
      <c r="C1" s="13" t="s">
        <v>16</v>
      </c>
      <c r="D1" s="13" t="s">
        <v>17</v>
      </c>
      <c r="E1" s="14" t="s">
        <v>18</v>
      </c>
      <c r="F1" s="13" t="s">
        <v>19</v>
      </c>
      <c r="G1" s="14" t="s">
        <v>33</v>
      </c>
      <c r="H1" s="14" t="s">
        <v>20</v>
      </c>
      <c r="I1" s="92" t="str">
        <f>VLOOKUP(1,Concours!$A$2:$B$6,2,FALSE)</f>
        <v>Bromont 
16-17 mai 2026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  <c r="V1" s="85" t="str">
        <f>VLOOKUP(2,Concours!$A$2:$B$6,2,FALSE)</f>
        <v>Géronimo
27-28 juin 2026</v>
      </c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7"/>
      <c r="AI1" s="93" t="str">
        <f>VLOOKUP(3,Concours!$A$2:$B$6,2,FALSE)</f>
        <v>Équilibre
18-19 juillet 2026</v>
      </c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5"/>
      <c r="AV1" s="85" t="str">
        <f>VLOOKUP(4,Concours!$A$2:$B$6,2,FALSE)</f>
        <v>Domaine Avalon
8-9 août 2026</v>
      </c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7"/>
      <c r="BI1" s="90" t="str">
        <f>Concours!B6</f>
        <v>Royale
22-23 août 2026</v>
      </c>
      <c r="BJ1" s="90"/>
      <c r="BK1" s="90"/>
      <c r="BL1" s="90"/>
      <c r="BM1" s="90"/>
      <c r="BN1" s="90"/>
      <c r="BO1" s="90"/>
      <c r="BP1" s="90"/>
      <c r="BQ1" s="90"/>
      <c r="BR1" s="91"/>
      <c r="BS1" s="88" t="str">
        <f>Concours!B7</f>
        <v>Bromont Finale
5-6 septembre 2026</v>
      </c>
      <c r="BT1" s="88"/>
      <c r="BU1" s="88"/>
      <c r="BV1" s="88"/>
      <c r="BW1" s="88"/>
      <c r="BX1" s="88"/>
      <c r="BY1" s="88"/>
      <c r="BZ1" s="88"/>
      <c r="CA1" s="88"/>
      <c r="CB1" s="89"/>
      <c r="CC1" s="58" t="s">
        <v>34</v>
      </c>
    </row>
    <row r="2" spans="1:81" ht="15" customHeight="1" x14ac:dyDescent="0.25">
      <c r="A2" s="78" t="s">
        <v>35</v>
      </c>
      <c r="B2" s="79"/>
      <c r="C2" s="79"/>
      <c r="D2" s="79"/>
      <c r="E2" s="79"/>
      <c r="F2" s="79"/>
      <c r="G2" s="79"/>
      <c r="H2" s="80"/>
      <c r="I2" s="5" t="s">
        <v>22</v>
      </c>
      <c r="J2" s="18" t="s">
        <v>23</v>
      </c>
      <c r="K2" s="11">
        <v>1</v>
      </c>
      <c r="L2" s="6" t="s">
        <v>24</v>
      </c>
      <c r="M2" s="18" t="s">
        <v>23</v>
      </c>
      <c r="N2" s="11">
        <v>1</v>
      </c>
      <c r="O2" s="6" t="s">
        <v>25</v>
      </c>
      <c r="P2" s="18" t="s">
        <v>23</v>
      </c>
      <c r="Q2" s="11"/>
      <c r="R2" s="6" t="s">
        <v>36</v>
      </c>
      <c r="S2" s="18" t="s">
        <v>23</v>
      </c>
      <c r="T2" s="11">
        <v>5</v>
      </c>
      <c r="U2" s="63" t="s">
        <v>26</v>
      </c>
      <c r="V2" s="5" t="s">
        <v>22</v>
      </c>
      <c r="W2" s="18" t="s">
        <v>23</v>
      </c>
      <c r="X2" s="15"/>
      <c r="Y2" s="6" t="s">
        <v>24</v>
      </c>
      <c r="Z2" s="18" t="s">
        <v>23</v>
      </c>
      <c r="AA2" s="15">
        <v>1</v>
      </c>
      <c r="AB2" s="6" t="s">
        <v>25</v>
      </c>
      <c r="AC2" s="18" t="s">
        <v>23</v>
      </c>
      <c r="AD2" s="15">
        <v>1</v>
      </c>
      <c r="AE2" s="6" t="s">
        <v>36</v>
      </c>
      <c r="AF2" s="18" t="s">
        <v>23</v>
      </c>
      <c r="AG2" s="15">
        <v>2</v>
      </c>
      <c r="AH2" s="63" t="s">
        <v>26</v>
      </c>
      <c r="AI2" s="5" t="s">
        <v>22</v>
      </c>
      <c r="AJ2" s="18" t="s">
        <v>23</v>
      </c>
      <c r="AK2" s="11">
        <v>1</v>
      </c>
      <c r="AL2" s="1" t="s">
        <v>24</v>
      </c>
      <c r="AM2" s="18" t="s">
        <v>23</v>
      </c>
      <c r="AN2" s="11">
        <v>1</v>
      </c>
      <c r="AO2" s="1" t="s">
        <v>25</v>
      </c>
      <c r="AP2" s="18" t="s">
        <v>23</v>
      </c>
      <c r="AQ2" s="11">
        <v>1</v>
      </c>
      <c r="AR2" s="6" t="s">
        <v>36</v>
      </c>
      <c r="AS2" s="18" t="s">
        <v>23</v>
      </c>
      <c r="AT2" s="11">
        <v>6</v>
      </c>
      <c r="AU2" s="63" t="s">
        <v>26</v>
      </c>
      <c r="AV2" s="5" t="s">
        <v>22</v>
      </c>
      <c r="AW2" s="18" t="s">
        <v>23</v>
      </c>
      <c r="AX2" s="16"/>
      <c r="AY2" s="6" t="s">
        <v>24</v>
      </c>
      <c r="AZ2" s="33" t="s">
        <v>23</v>
      </c>
      <c r="BA2" s="34">
        <v>1</v>
      </c>
      <c r="BB2" s="35" t="s">
        <v>25</v>
      </c>
      <c r="BC2" s="33" t="s">
        <v>23</v>
      </c>
      <c r="BD2" s="34">
        <v>1</v>
      </c>
      <c r="BE2" s="35" t="s">
        <v>36</v>
      </c>
      <c r="BF2" s="33" t="s">
        <v>23</v>
      </c>
      <c r="BG2" s="34">
        <v>6</v>
      </c>
      <c r="BH2" s="83" t="s">
        <v>26</v>
      </c>
      <c r="BI2" s="6" t="s">
        <v>24</v>
      </c>
      <c r="BJ2" s="33" t="s">
        <v>23</v>
      </c>
      <c r="BK2" s="56">
        <v>2</v>
      </c>
      <c r="BL2" s="35" t="s">
        <v>25</v>
      </c>
      <c r="BM2" s="33" t="s">
        <v>23</v>
      </c>
      <c r="BN2" s="56">
        <v>2</v>
      </c>
      <c r="BO2" s="35" t="s">
        <v>36</v>
      </c>
      <c r="BP2" s="33" t="s">
        <v>23</v>
      </c>
      <c r="BQ2" s="56">
        <v>4</v>
      </c>
      <c r="BR2" s="83" t="s">
        <v>26</v>
      </c>
      <c r="BS2" s="6" t="s">
        <v>24</v>
      </c>
      <c r="BT2" s="18" t="s">
        <v>23</v>
      </c>
      <c r="BU2" s="54">
        <v>1</v>
      </c>
      <c r="BV2" s="1" t="s">
        <v>25</v>
      </c>
      <c r="BW2" s="18" t="s">
        <v>23</v>
      </c>
      <c r="BX2" s="54">
        <v>1</v>
      </c>
      <c r="BY2" s="6" t="s">
        <v>36</v>
      </c>
      <c r="BZ2" s="18" t="s">
        <v>23</v>
      </c>
      <c r="CA2" s="54">
        <v>6</v>
      </c>
      <c r="CB2" s="63" t="s">
        <v>26</v>
      </c>
      <c r="CC2" s="63" t="s">
        <v>26</v>
      </c>
    </row>
    <row r="3" spans="1:81" x14ac:dyDescent="0.25">
      <c r="A3" s="75"/>
      <c r="B3" s="76"/>
      <c r="C3" s="76"/>
      <c r="D3" s="76"/>
      <c r="E3" s="76"/>
      <c r="F3" s="76"/>
      <c r="G3" s="76"/>
      <c r="H3" s="77"/>
      <c r="I3" s="3" t="s">
        <v>27</v>
      </c>
      <c r="J3" s="4" t="s">
        <v>28</v>
      </c>
      <c r="K3" s="4" t="s">
        <v>29</v>
      </c>
      <c r="L3" s="4" t="s">
        <v>27</v>
      </c>
      <c r="M3" s="4" t="s">
        <v>28</v>
      </c>
      <c r="N3" s="4" t="s">
        <v>29</v>
      </c>
      <c r="O3" s="4" t="s">
        <v>27</v>
      </c>
      <c r="P3" s="4" t="s">
        <v>28</v>
      </c>
      <c r="Q3" s="4" t="s">
        <v>29</v>
      </c>
      <c r="R3" s="4" t="s">
        <v>27</v>
      </c>
      <c r="S3" s="4" t="s">
        <v>28</v>
      </c>
      <c r="T3" s="4" t="s">
        <v>29</v>
      </c>
      <c r="U3" s="64"/>
      <c r="V3" s="3" t="s">
        <v>27</v>
      </c>
      <c r="W3" s="4" t="s">
        <v>28</v>
      </c>
      <c r="X3" s="4" t="s">
        <v>29</v>
      </c>
      <c r="Y3" s="4" t="s">
        <v>27</v>
      </c>
      <c r="Z3" s="4" t="s">
        <v>28</v>
      </c>
      <c r="AA3" s="4" t="s">
        <v>29</v>
      </c>
      <c r="AB3" s="4" t="s">
        <v>27</v>
      </c>
      <c r="AC3" s="4" t="s">
        <v>28</v>
      </c>
      <c r="AD3" s="4" t="s">
        <v>29</v>
      </c>
      <c r="AE3" s="4" t="s">
        <v>27</v>
      </c>
      <c r="AF3" s="4" t="s">
        <v>28</v>
      </c>
      <c r="AG3" s="4" t="s">
        <v>29</v>
      </c>
      <c r="AH3" s="64"/>
      <c r="AI3" s="3" t="s">
        <v>27</v>
      </c>
      <c r="AJ3" s="4" t="s">
        <v>28</v>
      </c>
      <c r="AK3" s="4" t="s">
        <v>29</v>
      </c>
      <c r="AL3" s="4" t="s">
        <v>27</v>
      </c>
      <c r="AM3" s="4" t="s">
        <v>28</v>
      </c>
      <c r="AN3" s="4" t="s">
        <v>29</v>
      </c>
      <c r="AO3" s="4" t="s">
        <v>27</v>
      </c>
      <c r="AP3" s="4" t="s">
        <v>28</v>
      </c>
      <c r="AQ3" s="4" t="s">
        <v>29</v>
      </c>
      <c r="AR3" s="4" t="s">
        <v>27</v>
      </c>
      <c r="AS3" s="4" t="s">
        <v>28</v>
      </c>
      <c r="AT3" s="4" t="s">
        <v>29</v>
      </c>
      <c r="AU3" s="64"/>
      <c r="AV3" s="3" t="s">
        <v>27</v>
      </c>
      <c r="AW3" s="4" t="s">
        <v>28</v>
      </c>
      <c r="AX3" s="4" t="s">
        <v>29</v>
      </c>
      <c r="AY3" s="4" t="s">
        <v>27</v>
      </c>
      <c r="AZ3" s="36" t="s">
        <v>28</v>
      </c>
      <c r="BA3" s="36" t="s">
        <v>29</v>
      </c>
      <c r="BB3" s="36" t="s">
        <v>27</v>
      </c>
      <c r="BC3" s="36" t="s">
        <v>28</v>
      </c>
      <c r="BD3" s="36" t="s">
        <v>29</v>
      </c>
      <c r="BE3" s="36" t="s">
        <v>27</v>
      </c>
      <c r="BF3" s="36" t="s">
        <v>28</v>
      </c>
      <c r="BG3" s="36" t="s">
        <v>29</v>
      </c>
      <c r="BH3" s="84"/>
      <c r="BI3" s="4" t="s">
        <v>27</v>
      </c>
      <c r="BJ3" s="36" t="s">
        <v>28</v>
      </c>
      <c r="BK3" s="36" t="s">
        <v>29</v>
      </c>
      <c r="BL3" s="36" t="s">
        <v>27</v>
      </c>
      <c r="BM3" s="36" t="s">
        <v>28</v>
      </c>
      <c r="BN3" s="36" t="s">
        <v>29</v>
      </c>
      <c r="BO3" s="36" t="s">
        <v>27</v>
      </c>
      <c r="BP3" s="36" t="s">
        <v>28</v>
      </c>
      <c r="BQ3" s="36" t="s">
        <v>29</v>
      </c>
      <c r="BR3" s="84"/>
      <c r="BS3" s="4" t="s">
        <v>27</v>
      </c>
      <c r="BT3" s="4" t="s">
        <v>28</v>
      </c>
      <c r="BU3" s="4" t="s">
        <v>29</v>
      </c>
      <c r="BV3" s="4" t="s">
        <v>27</v>
      </c>
      <c r="BW3" s="4" t="s">
        <v>28</v>
      </c>
      <c r="BX3" s="4" t="s">
        <v>29</v>
      </c>
      <c r="BY3" s="4" t="s">
        <v>27</v>
      </c>
      <c r="BZ3" s="4" t="s">
        <v>28</v>
      </c>
      <c r="CA3" s="4" t="s">
        <v>29</v>
      </c>
      <c r="CB3" s="64"/>
      <c r="CC3" s="64"/>
    </row>
    <row r="4" spans="1:81" x14ac:dyDescent="0.25">
      <c r="A4" s="7"/>
      <c r="B4" s="26" t="s">
        <v>57</v>
      </c>
      <c r="C4" s="44" t="s">
        <v>58</v>
      </c>
      <c r="D4" s="44" t="s">
        <v>59</v>
      </c>
      <c r="E4" s="20">
        <f>U4+AH4++AU4+BH4+CB4+BR4</f>
        <v>154</v>
      </c>
      <c r="F4" s="9">
        <f>IF(E4=0,"",RANK(E4,E$4:E$7,0))</f>
        <v>1</v>
      </c>
      <c r="G4" s="9">
        <f>IF(CC4=0,"",RANK(CC4,CC$4:CC$41,0))</f>
        <v>3</v>
      </c>
      <c r="H4" s="9" t="str">
        <f t="shared" ref="H4:H7" si="0">IF(F4=1,"Or",IF(F4=2,"Argent",IF(F4=3,"Bronze","")))</f>
        <v>Or</v>
      </c>
      <c r="I4" s="49">
        <v>63.460999999999999</v>
      </c>
      <c r="J4" s="9">
        <f>IF(I4=0,"",RANK(I4,I$4:I$7,0))</f>
        <v>1</v>
      </c>
      <c r="K4" s="9">
        <f>IF(J4="",0,VLOOKUP(J4,Pointage[#All],2,FALSE)*K$2)</f>
        <v>6</v>
      </c>
      <c r="L4" s="48">
        <v>62.412999999999997</v>
      </c>
      <c r="M4" s="9">
        <f>IF(L4=0,"",RANK(L4,L$4:L$7,0))</f>
        <v>1</v>
      </c>
      <c r="N4" s="9">
        <f>IF(M4="",0,VLOOKUP(M4,Pointage[#All],2,FALSE)*N$2)</f>
        <v>6</v>
      </c>
      <c r="O4" s="9"/>
      <c r="P4" s="9" t="str">
        <f>IF(O4=0,"",RANK(O4,O$4:O$7,0))</f>
        <v/>
      </c>
      <c r="Q4" s="9">
        <v>0</v>
      </c>
      <c r="R4" s="48">
        <v>61.838000000000001</v>
      </c>
      <c r="S4" s="9">
        <v>4</v>
      </c>
      <c r="T4" s="9">
        <f>IF(S4="",0,VLOOKUP(S4,Pointage[#All],2,FALSE)*T$2)</f>
        <v>15</v>
      </c>
      <c r="U4" s="50">
        <f t="shared" ref="U4:U7" si="1">IF(K4="","",K4+N4+T4)</f>
        <v>27</v>
      </c>
      <c r="V4" s="7"/>
      <c r="W4" s="21" t="str">
        <f>IF(V4=0,"",RANK(V4,V$4:V$7,0))</f>
        <v/>
      </c>
      <c r="X4" s="21">
        <f>IF(W4="",0,VLOOKUP(W4,Pointage[#All],2,FALSE)*X$2)</f>
        <v>0</v>
      </c>
      <c r="Y4" s="9">
        <v>63.79</v>
      </c>
      <c r="Z4" s="21">
        <f>IF(Y4=0,"",RANK(Y4,Y$4:Y$7,0))</f>
        <v>1</v>
      </c>
      <c r="AA4" s="21">
        <f>IF(Z4="",0,VLOOKUP(Z4,Pointage[#All],2,FALSE)*AA$2)</f>
        <v>6</v>
      </c>
      <c r="AB4" s="9">
        <v>63.79</v>
      </c>
      <c r="AC4" s="21">
        <f>IF(AB4=0,"",RANK(AB4,AB$4:AB$7,0))</f>
        <v>1</v>
      </c>
      <c r="AD4" s="21">
        <v>0</v>
      </c>
      <c r="AE4" s="9">
        <v>62.2</v>
      </c>
      <c r="AF4" s="21">
        <f>IF(AE4=0,"",RANK(AE4,AE$4:AE$41,0))</f>
        <v>2</v>
      </c>
      <c r="AG4" s="21">
        <f>IF(AF4="",0,VLOOKUP(AF4,Pointage[#All],2,FALSE)*AG$2)</f>
        <v>10</v>
      </c>
      <c r="AH4" s="22">
        <f t="shared" ref="AH4:AH7" si="2">IF(X4="","",X4+AA4+AG4)</f>
        <v>16</v>
      </c>
      <c r="AI4" s="7"/>
      <c r="AJ4" s="21" t="str">
        <f>IF(AI4=0,"",RANK(AI4,AI$4:AI$7,0))</f>
        <v/>
      </c>
      <c r="AK4" s="21">
        <f>IF(AJ4="",0,VLOOKUP(AJ4,Pointage[#All],2,FALSE)*AK$2)</f>
        <v>0</v>
      </c>
      <c r="AL4" s="7">
        <v>63.79</v>
      </c>
      <c r="AM4" s="21">
        <f>IF(AL4=0,"",RANK(AL4,AL$4:AL$7,0))</f>
        <v>1</v>
      </c>
      <c r="AN4" s="21">
        <f>IF(AM4="",0,VLOOKUP(AM4,Pointage[#All],2,FALSE)*AN$2)</f>
        <v>6</v>
      </c>
      <c r="AO4" s="9">
        <v>62.2</v>
      </c>
      <c r="AP4" s="21">
        <f>IF(AO4=0,"",RANK(AO4,AO$4:AO$7,0))</f>
        <v>1</v>
      </c>
      <c r="AQ4" s="21">
        <f>IF(AP4="",0,VLOOKUP(AP4,Pointage[#All],2,FALSE)*AQ$2)</f>
        <v>6</v>
      </c>
      <c r="AR4" s="9">
        <v>65</v>
      </c>
      <c r="AS4" s="21">
        <f>IF(AR4=0,"",RANK(AR4,AR$4:AR$41,0))</f>
        <v>2</v>
      </c>
      <c r="AT4" s="21">
        <f>IF(AS4="",0,VLOOKUP(AS4,Pointage[#All],2,FALSE)*AT$2)</f>
        <v>30</v>
      </c>
      <c r="AU4" s="22">
        <f>AK4+AN4+AS4</f>
        <v>8</v>
      </c>
      <c r="AV4" s="7"/>
      <c r="AW4" s="21" t="str">
        <f>IF(AV4=0,"",RANK(AV4,AV$4:AV$7,0))</f>
        <v/>
      </c>
      <c r="AX4" s="21">
        <v>0</v>
      </c>
      <c r="AY4" s="9">
        <v>58.103000000000002</v>
      </c>
      <c r="AZ4" s="37">
        <f>IF(AY4=0,"",RANK(AY4,AY$4:AY$7,0))</f>
        <v>1</v>
      </c>
      <c r="BA4" s="37">
        <f>IF(AZ4="",0,VLOOKUP(AZ4,Pointage[#All],2,FALSE)*BA$2)</f>
        <v>6</v>
      </c>
      <c r="BB4" s="38">
        <v>61.4</v>
      </c>
      <c r="BC4" s="37">
        <f>IF(BB4=0,"",RANK(BB4,BB$4:BB$7,0))</f>
        <v>1</v>
      </c>
      <c r="BD4" s="37">
        <f>IF(BC4="",0,VLOOKUP(BC4,Pointage[#All],2,FALSE)*BD$2)</f>
        <v>6</v>
      </c>
      <c r="BE4" s="38">
        <v>58.24</v>
      </c>
      <c r="BF4" s="37">
        <f>IF(BE4=0,"",RANK(BE4,BE$4:BE$41,0))</f>
        <v>6</v>
      </c>
      <c r="BG4" s="37">
        <f>IF(BF4="",0,VLOOKUP(BF4,Pointage[#All],2,FALSE)*BG$2)</f>
        <v>6</v>
      </c>
      <c r="BH4" s="39">
        <f>IF(BA4="","",BA4+BD4+BG4)</f>
        <v>18</v>
      </c>
      <c r="BI4" s="9">
        <v>64.8</v>
      </c>
      <c r="BJ4" s="37">
        <f>IF(BI4=0,"",RANK(BI4,BI$4:BI$7,0))</f>
        <v>1</v>
      </c>
      <c r="BK4" s="37">
        <f>IF(BJ4="",0,VLOOKUP(BJ4,Pointage[#All],2,FALSE)*BK$2)</f>
        <v>12</v>
      </c>
      <c r="BL4" s="38">
        <v>64.400000000000006</v>
      </c>
      <c r="BM4" s="37">
        <f>IF(BL4=0,"",RANK(BL4,BL$4:BL$7,0))</f>
        <v>1</v>
      </c>
      <c r="BN4" s="37">
        <f>IF(BM4="",0,VLOOKUP(BM4,Pointage[#All],2,FALSE)*BN$2)</f>
        <v>12</v>
      </c>
      <c r="BO4" s="38">
        <v>65.706000000000003</v>
      </c>
      <c r="BP4" s="37">
        <f>IF(BO4=0,"",RANK(BO4,BO$4:BO$41,0))</f>
        <v>3</v>
      </c>
      <c r="BQ4" s="37">
        <f>IF(BP4="",0,VLOOKUP(BP4,Pointage[#All],2,FALSE)*BQ$2)</f>
        <v>16</v>
      </c>
      <c r="BR4" s="39">
        <f>IF(BK4="","",BK4+BN4+BQ4)</f>
        <v>40</v>
      </c>
      <c r="BS4" s="9">
        <v>68.102999999999994</v>
      </c>
      <c r="BT4" s="21">
        <f>IF(BS4=0,"",RANK(BS4,BS$4:BS$7,0))</f>
        <v>1</v>
      </c>
      <c r="BU4" s="21">
        <f>IF(BT4="",0,VLOOKUP(BT4,Pointage[#All],2,FALSE)*BU$2)</f>
        <v>6</v>
      </c>
      <c r="BV4" s="9">
        <v>64.599999999999994</v>
      </c>
      <c r="BW4" s="21">
        <f>IF(BV4=0,"",RANK(BV4,BV$4:BV$7,0))</f>
        <v>1</v>
      </c>
      <c r="BX4" s="21">
        <f>IF(BW4="",0,VLOOKUP(BW4,Pointage[#All],2,FALSE)*BX$2)</f>
        <v>6</v>
      </c>
      <c r="BY4" s="9">
        <v>67.911000000000001</v>
      </c>
      <c r="BZ4" s="21">
        <f>IF(BY4=0,"",RANK(BY4,BY$4:BY$41,0))</f>
        <v>3</v>
      </c>
      <c r="CA4" s="21">
        <f>IF(BZ4="",0,VLOOKUP(BZ4,Pointage[#All],2,FALSE)*CA$2)</f>
        <v>24</v>
      </c>
      <c r="CB4" s="22">
        <f t="shared" ref="CB4:CB7" si="3">IF(BU4="","",BU4+BX4+CA4)*1.25</f>
        <v>45</v>
      </c>
      <c r="CC4" s="24">
        <f>T4+AG4+AT4+BG4+CA4*1.25+BQ4</f>
        <v>107</v>
      </c>
    </row>
    <row r="5" spans="1:81" x14ac:dyDescent="0.25">
      <c r="A5" s="7"/>
      <c r="B5" s="26" t="s">
        <v>178</v>
      </c>
      <c r="C5" s="44" t="s">
        <v>179</v>
      </c>
      <c r="D5" s="44" t="s">
        <v>180</v>
      </c>
      <c r="E5" s="20">
        <f>U5+AH5++AU5+BH5+CB5+BR5</f>
        <v>10</v>
      </c>
      <c r="F5" s="21">
        <f>IF(E5=0,"",RANK(E5,E$4:E$7,0))</f>
        <v>2</v>
      </c>
      <c r="G5" s="21" t="str">
        <f>IF(CC5=0,"",RANK(CC5,CC$4:CC$41,0))</f>
        <v/>
      </c>
      <c r="H5" s="21" t="str">
        <f t="shared" si="0"/>
        <v>Argent</v>
      </c>
      <c r="I5" s="7"/>
      <c r="J5" s="21" t="str">
        <f>IF(I5=0,"",RANK(I5,I$4:I$7,0))</f>
        <v/>
      </c>
      <c r="K5" s="21">
        <f>IF(J5="",0,VLOOKUP(J5,Pointage[#All],2,FALSE)*K$2)</f>
        <v>0</v>
      </c>
      <c r="L5" s="9"/>
      <c r="M5" s="21" t="str">
        <f>IF(L5=0,"",RANK(L5,L$4:L$7,0))</f>
        <v/>
      </c>
      <c r="N5" s="21">
        <f>IF(M5="",0,VLOOKUP(M5,Pointage[#All],2,FALSE)*N$2)</f>
        <v>0</v>
      </c>
      <c r="O5" s="9"/>
      <c r="P5" s="21" t="str">
        <f>IF(O5=0,"",RANK(O5,O$4:O$7,0))</f>
        <v/>
      </c>
      <c r="Q5" s="21">
        <v>0</v>
      </c>
      <c r="R5" s="9"/>
      <c r="S5" s="21" t="str">
        <f>IF(R5=0,"",RANK(R5,R$4:R$7,0))</f>
        <v/>
      </c>
      <c r="T5" s="21">
        <f>IF(S5="",0,VLOOKUP(S5,Pointage[#All],2,FALSE)*T$2)</f>
        <v>0</v>
      </c>
      <c r="U5" s="22">
        <f t="shared" si="1"/>
        <v>0</v>
      </c>
      <c r="V5" s="7"/>
      <c r="W5" s="21" t="str">
        <f>IF(V5=0,"",RANK(V5,V$4:V$7,0))</f>
        <v/>
      </c>
      <c r="X5" s="21">
        <f>IF(W5="",0,VLOOKUP(W5,Pointage[#All],2,FALSE)*X$2)</f>
        <v>0</v>
      </c>
      <c r="Y5" s="9"/>
      <c r="Z5" s="21" t="str">
        <f>IF(Y5=0,"",RANK(Y5,Y$4:Y$7,0))</f>
        <v/>
      </c>
      <c r="AA5" s="21">
        <f>IF(Z5="",0,VLOOKUP(Z5,Pointage[#All],2,FALSE)*AA$2)</f>
        <v>0</v>
      </c>
      <c r="AB5" s="9"/>
      <c r="AC5" s="21" t="str">
        <f>IF(AB5=0,"",RANK(AB5,AB$4:AB$7,0))</f>
        <v/>
      </c>
      <c r="AD5" s="21">
        <v>0</v>
      </c>
      <c r="AE5" s="9"/>
      <c r="AF5" s="21" t="str">
        <f>IF(AE5=0,"",RANK(AE5,AE$4:AE$41,0))</f>
        <v/>
      </c>
      <c r="AG5" s="21">
        <f>IF(AF5="",0,VLOOKUP(AF5,Pointage[#All],2,FALSE)*AG$2)</f>
        <v>0</v>
      </c>
      <c r="AH5" s="22">
        <f t="shared" si="2"/>
        <v>0</v>
      </c>
      <c r="AI5" s="7"/>
      <c r="AJ5" s="21" t="str">
        <f>IF(AI5=0,"",RANK(AI5,AI$4:AI$7,0))</f>
        <v/>
      </c>
      <c r="AK5" s="21">
        <f>IF(AJ5="",0,VLOOKUP(AJ5,Pointage[#All],2,FALSE)*AK$2)</f>
        <v>0</v>
      </c>
      <c r="AL5" s="7"/>
      <c r="AM5" s="21" t="str">
        <f>IF(AL5=0,"",RANK(AL5,AL$4:AL$7,0))</f>
        <v/>
      </c>
      <c r="AN5" s="21">
        <f>IF(AM5="",0,VLOOKUP(AM5,Pointage[#All],2,FALSE)*AN$2)</f>
        <v>0</v>
      </c>
      <c r="AO5" s="9"/>
      <c r="AP5" s="21" t="str">
        <f>IF(AO5=0,"",RANK(AO5,AO$4:AO$7,0))</f>
        <v/>
      </c>
      <c r="AQ5" s="21">
        <f>IF(AP5="",0,VLOOKUP(AP5,Pointage[#All],2,FALSE)*AQ$2)</f>
        <v>0</v>
      </c>
      <c r="AR5" s="9"/>
      <c r="AS5" s="21" t="str">
        <f>IF(AR5=0,"",RANK(AR5,AR$4:AR$41,0))</f>
        <v/>
      </c>
      <c r="AT5" s="21">
        <f>IF(AS5="",0,VLOOKUP(AS5,Pointage[#All],2,FALSE)*AT$2)</f>
        <v>0</v>
      </c>
      <c r="AU5" s="22">
        <f t="shared" ref="AU5:AU7" si="4">IF(AK5="","",AK5+AQ5+AT5)</f>
        <v>0</v>
      </c>
      <c r="AV5" s="7"/>
      <c r="AW5" s="21" t="str">
        <f>IF(AV5=0,"",RANK(AV5,AV$4:AV$7,0))</f>
        <v/>
      </c>
      <c r="AX5" s="31">
        <f>IF(AW5="",0,VLOOKUP(AW5,Pointage[#All],2,FALSE)*AX$2)</f>
        <v>0</v>
      </c>
      <c r="AY5" s="9"/>
      <c r="AZ5" s="37" t="str">
        <f>IF(AY5=0,"",RANK(AY5,AY$4:AY$7,0))</f>
        <v/>
      </c>
      <c r="BA5" s="37">
        <f>IF(AZ5="",0,VLOOKUP(AZ5,Pointage[#All],2,FALSE)*BA$2)</f>
        <v>0</v>
      </c>
      <c r="BB5" s="38"/>
      <c r="BC5" s="37" t="str">
        <f>IF(BB5=0,"",RANK(BB5,BB$4:BB$7,0))</f>
        <v/>
      </c>
      <c r="BD5" s="37">
        <v>0</v>
      </c>
      <c r="BE5" s="38"/>
      <c r="BF5" s="37" t="str">
        <f>IF(BE5=0,"",RANK(BE5,BE$4:BE$41,0))</f>
        <v/>
      </c>
      <c r="BG5" s="37">
        <f>IF(BF5="",0,VLOOKUP(BF5,Pointage[#All],2,FALSE)*BG$2)</f>
        <v>0</v>
      </c>
      <c r="BH5" s="39">
        <f t="shared" ref="BH5:BH7" si="5">IF(BA5="","",BA5+BD5+BG5)</f>
        <v>0</v>
      </c>
      <c r="BI5" s="9">
        <v>57.24</v>
      </c>
      <c r="BJ5" s="37">
        <f>IF(BI5=0,"",RANK(BI5,BI$4:BI$7,0))</f>
        <v>2</v>
      </c>
      <c r="BK5" s="37">
        <f>IF(BJ5="",0,VLOOKUP(BJ5,Pointage[#All],2,FALSE)*BK$2)</f>
        <v>10</v>
      </c>
      <c r="BL5" s="38">
        <v>56.4</v>
      </c>
      <c r="BM5" s="37">
        <f>IF(BL5=0,"",RANK(BL5,BL$4:BL$7,0))</f>
        <v>2</v>
      </c>
      <c r="BN5" s="37">
        <v>0</v>
      </c>
      <c r="BO5" s="38"/>
      <c r="BP5" s="37" t="str">
        <f>IF(BO5=0,"",RANK(BO5,BO$4:BO$41,0))</f>
        <v/>
      </c>
      <c r="BQ5" s="37">
        <f>IF(BP5="",0,VLOOKUP(BP5,Pointage[#All],2,FALSE)*BQ$2)</f>
        <v>0</v>
      </c>
      <c r="BR5" s="39">
        <f t="shared" ref="BR5:BR7" si="6">IF(BK5="","",BK5+BN5+BQ5)</f>
        <v>10</v>
      </c>
      <c r="BS5" s="9"/>
      <c r="BT5" s="21" t="str">
        <f>IF(BS5=0,"",RANK(BS5,BS$4:BS$7,0))</f>
        <v/>
      </c>
      <c r="BU5" s="21">
        <f>IF(BT5="",0,VLOOKUP(BT5,Pointage[#All],2,FALSE)*BU$2)</f>
        <v>0</v>
      </c>
      <c r="BV5" s="9"/>
      <c r="BW5" s="21" t="str">
        <f>IF(BV5=0,"",RANK(BV5,BV$4:BV$7,0))</f>
        <v/>
      </c>
      <c r="BX5" s="21">
        <f>IF(BW5="",0,VLOOKUP(BW5,Pointage[#All],2,FALSE)*BX$2)</f>
        <v>0</v>
      </c>
      <c r="BY5" s="9"/>
      <c r="BZ5" s="21" t="str">
        <f>IF(BY5=0,"",RANK(BY5,BY$4:BY$41,0))</f>
        <v/>
      </c>
      <c r="CA5" s="21">
        <f>IF(BZ5="",0,VLOOKUP(BZ5,Pointage[#All],2,FALSE)*CA$2)</f>
        <v>0</v>
      </c>
      <c r="CB5" s="22">
        <f t="shared" si="3"/>
        <v>0</v>
      </c>
      <c r="CC5" s="24">
        <f t="shared" ref="CC5:CC7" si="7">T5+AG5+AT5+BG5+CA5*1.25+BQ5</f>
        <v>0</v>
      </c>
    </row>
    <row r="6" spans="1:81" x14ac:dyDescent="0.25">
      <c r="A6" s="7"/>
      <c r="B6" s="26"/>
      <c r="C6" s="44"/>
      <c r="D6" s="44"/>
      <c r="E6" s="20">
        <f>U6+AH6++AU6+BH6+CB6</f>
        <v>0</v>
      </c>
      <c r="F6" s="21" t="str">
        <f>IF(E6=0,"",RANK(E6,E$4:E$7,0))</f>
        <v/>
      </c>
      <c r="G6" s="21" t="str">
        <f>IF(CC6=0,"",RANK(CC6,CC$4:CC$41,0))</f>
        <v/>
      </c>
      <c r="H6" s="21" t="str">
        <f t="shared" si="0"/>
        <v/>
      </c>
      <c r="I6" s="7"/>
      <c r="J6" s="21" t="str">
        <f>IF(I6=0,"",RANK(I6,I$4:I$7,0))</f>
        <v/>
      </c>
      <c r="K6" s="21">
        <f>IF(J6="",0,VLOOKUP(J6,Pointage[#All],2,FALSE)*K$2)</f>
        <v>0</v>
      </c>
      <c r="L6" s="9"/>
      <c r="M6" s="21" t="str">
        <f>IF(L6=0,"",RANK(L6,L$4:L$7,0))</f>
        <v/>
      </c>
      <c r="N6" s="21">
        <f>IF(M6="",0,VLOOKUP(M6,Pointage[#All],2,FALSE)*N$2)</f>
        <v>0</v>
      </c>
      <c r="O6" s="9"/>
      <c r="P6" s="21" t="str">
        <f>IF(O6=0,"",RANK(O6,O$4:O$7,0))</f>
        <v/>
      </c>
      <c r="Q6" s="21">
        <f>IF(P6="",0,VLOOKUP(P6,Pointage[#All],2,FALSE)*Q$2)</f>
        <v>0</v>
      </c>
      <c r="R6" s="9"/>
      <c r="S6" s="21" t="str">
        <f>IF(R6=0,"",RANK(R6,R$4:R$7,0))</f>
        <v/>
      </c>
      <c r="T6" s="21">
        <f>IF(S6="",0,VLOOKUP(S6,Pointage[#All],2,FALSE)*T$2)</f>
        <v>0</v>
      </c>
      <c r="U6" s="22">
        <f t="shared" si="1"/>
        <v>0</v>
      </c>
      <c r="V6" s="7"/>
      <c r="W6" s="21" t="str">
        <f>IF(V6=0,"",RANK(V6,V$4:V$7,0))</f>
        <v/>
      </c>
      <c r="X6" s="21">
        <f>IF(W6="",0,VLOOKUP(W6,Pointage[#All],2,FALSE)*X$2)</f>
        <v>0</v>
      </c>
      <c r="Y6" s="9"/>
      <c r="Z6" s="21" t="str">
        <f>IF(Y6=0,"",RANK(Y6,Y$4:Y$7,0))</f>
        <v/>
      </c>
      <c r="AA6" s="21">
        <f>IF(Z6="",0,VLOOKUP(Z6,Pointage[#All],2,FALSE)*AA$2)</f>
        <v>0</v>
      </c>
      <c r="AB6" s="9"/>
      <c r="AC6" s="21" t="str">
        <f>IF(AB6=0,"",RANK(AB6,AB$4:AB$7,0))</f>
        <v/>
      </c>
      <c r="AD6" s="21">
        <f>IF(AC6="",0,VLOOKUP(AC6,Pointage[#All],2,FALSE)*AD$2)</f>
        <v>0</v>
      </c>
      <c r="AE6" s="9"/>
      <c r="AF6" s="21" t="str">
        <f>IF(AE6=0,"",RANK(AE6,AE$4:AE$41,0))</f>
        <v/>
      </c>
      <c r="AG6" s="21">
        <f>IF(AF6="",0,VLOOKUP(AF6,Pointage[#All],2,FALSE)*AG$2)</f>
        <v>0</v>
      </c>
      <c r="AH6" s="22">
        <f t="shared" si="2"/>
        <v>0</v>
      </c>
      <c r="AI6" s="7"/>
      <c r="AJ6" s="21" t="str">
        <f>IF(AI6=0,"",RANK(AI6,AI$4:AI$7,0))</f>
        <v/>
      </c>
      <c r="AK6" s="21">
        <f>IF(AJ6="",0,VLOOKUP(AJ6,Pointage[#All],2,FALSE)*AK$2)</f>
        <v>0</v>
      </c>
      <c r="AL6" s="7"/>
      <c r="AM6" s="21" t="str">
        <f>IF(AL6=0,"",RANK(AL6,AL$4:AL$7,0))</f>
        <v/>
      </c>
      <c r="AN6" s="21">
        <f>IF(AM6="",0,VLOOKUP(AM6,Pointage[#All],2,FALSE)*AN$2)</f>
        <v>0</v>
      </c>
      <c r="AO6" s="9"/>
      <c r="AP6" s="21" t="str">
        <f>IF(AO6=0,"",RANK(AO6,AO$4:AO$7,0))</f>
        <v/>
      </c>
      <c r="AQ6" s="21">
        <f>IF(AP6="",0,VLOOKUP(AP6,Pointage[#All],2,FALSE)*AQ$2)</f>
        <v>0</v>
      </c>
      <c r="AR6" s="9"/>
      <c r="AS6" s="21" t="str">
        <f>IF(AR6=0,"",RANK(AR6,AR$4:AR$41,0))</f>
        <v/>
      </c>
      <c r="AT6" s="21">
        <f>IF(AS6="",0,VLOOKUP(AS6,Pointage[#All],2,FALSE)*AT$2)</f>
        <v>0</v>
      </c>
      <c r="AU6" s="22">
        <f t="shared" si="4"/>
        <v>0</v>
      </c>
      <c r="AV6" s="7"/>
      <c r="AW6" s="21" t="str">
        <f>IF(AV6=0,"",RANK(AV6,AV$4:AV$7,0))</f>
        <v/>
      </c>
      <c r="AX6" s="21">
        <f>IF(AW6="",0,VLOOKUP(AW6,Pointage[#All],2,FALSE)*AX$2)</f>
        <v>0</v>
      </c>
      <c r="AY6" s="9"/>
      <c r="AZ6" s="37" t="str">
        <f>IF(AY6=0,"",RANK(AY6,AY$4:AY$7,0))</f>
        <v/>
      </c>
      <c r="BA6" s="37">
        <f>IF(AZ6="",0,VLOOKUP(AZ6,Pointage[#All],2,FALSE)*BA$2)</f>
        <v>0</v>
      </c>
      <c r="BB6" s="38"/>
      <c r="BC6" s="37" t="str">
        <f>IF(BB6=0,"",RANK(BB6,BB$4:BB$7,0))</f>
        <v/>
      </c>
      <c r="BD6" s="37">
        <f>IF(BC6="",0,VLOOKUP(BC6,Pointage[#All],2,FALSE)*BD$2)</f>
        <v>0</v>
      </c>
      <c r="BE6" s="38"/>
      <c r="BF6" s="37" t="str">
        <f>IF(BE6=0,"",RANK(BE6,BE$4:BE$41,0))</f>
        <v/>
      </c>
      <c r="BG6" s="37">
        <f>IF(BF6="",0,VLOOKUP(BF6,Pointage[#All],2,FALSE)*BG$2)</f>
        <v>0</v>
      </c>
      <c r="BH6" s="39">
        <f t="shared" si="5"/>
        <v>0</v>
      </c>
      <c r="BI6" s="9"/>
      <c r="BJ6" s="37" t="str">
        <f>IF(BI6=0,"",RANK(BI6,BI$4:BI$7,0))</f>
        <v/>
      </c>
      <c r="BK6" s="37">
        <f>IF(BJ6="",0,VLOOKUP(BJ6,Pointage[#All],2,FALSE)*BK$2)</f>
        <v>0</v>
      </c>
      <c r="BL6" s="38"/>
      <c r="BM6" s="37" t="str">
        <f>IF(BL6=0,"",RANK(BL6,BL$4:BL$7,0))</f>
        <v/>
      </c>
      <c r="BN6" s="37">
        <f>IF(BM6="",0,VLOOKUP(BM6,Pointage[#All],2,FALSE)*BN$2)</f>
        <v>0</v>
      </c>
      <c r="BO6" s="38"/>
      <c r="BP6" s="37" t="str">
        <f>IF(BO6=0,"",RANK(BO6,BO$4:BO$41,0))</f>
        <v/>
      </c>
      <c r="BQ6" s="37">
        <f>IF(BP6="",0,VLOOKUP(BP6,Pointage[#All],2,FALSE)*BQ$2)</f>
        <v>0</v>
      </c>
      <c r="BR6" s="39">
        <f t="shared" si="6"/>
        <v>0</v>
      </c>
      <c r="BS6" s="9"/>
      <c r="BT6" s="21" t="str">
        <f>IF(BS6=0,"",RANK(BS6,BS$4:BS$7,0))</f>
        <v/>
      </c>
      <c r="BU6" s="21">
        <f>IF(BT6="",0,VLOOKUP(BT6,Pointage[#All],2,FALSE)*BU$2)</f>
        <v>0</v>
      </c>
      <c r="BV6" s="9"/>
      <c r="BW6" s="21" t="str">
        <f>IF(BV6=0,"",RANK(BV6,BV$4:BV$7,0))</f>
        <v/>
      </c>
      <c r="BX6" s="21">
        <f>IF(BW6="",0,VLOOKUP(BW6,Pointage[#All],2,FALSE)*BX$2)</f>
        <v>0</v>
      </c>
      <c r="BY6" s="9"/>
      <c r="BZ6" s="21" t="str">
        <f>IF(BY6=0,"",RANK(BY6,BY$4:BY$41,0))</f>
        <v/>
      </c>
      <c r="CA6" s="21">
        <f>IF(BZ6="",0,VLOOKUP(BZ6,Pointage[#All],2,FALSE)*CA$2)</f>
        <v>0</v>
      </c>
      <c r="CB6" s="22">
        <f t="shared" si="3"/>
        <v>0</v>
      </c>
      <c r="CC6" s="24">
        <f t="shared" si="7"/>
        <v>0</v>
      </c>
    </row>
    <row r="7" spans="1:81" x14ac:dyDescent="0.25">
      <c r="A7" s="7"/>
      <c r="B7" s="26"/>
      <c r="C7" s="44"/>
      <c r="D7" s="44"/>
      <c r="E7" s="20">
        <f>U7+AH7++AU7+BH7+CB7</f>
        <v>0</v>
      </c>
      <c r="F7" s="21" t="str">
        <f>IF(E7=0,"",RANK(E7,E$4:E$7,0))</f>
        <v/>
      </c>
      <c r="G7" s="21" t="str">
        <f>IF(CC7=0,"",RANK(CC7,CC$4:CC$41,0))</f>
        <v/>
      </c>
      <c r="H7" s="21" t="str">
        <f t="shared" si="0"/>
        <v/>
      </c>
      <c r="I7" s="7"/>
      <c r="J7" s="21" t="str">
        <f>IF(I7=0,"",RANK(I7,I$4:I$7,0))</f>
        <v/>
      </c>
      <c r="K7" s="21">
        <f>IF(J7="",0,VLOOKUP(J7,Pointage[#All],2,FALSE)*K$2)</f>
        <v>0</v>
      </c>
      <c r="L7" s="9"/>
      <c r="M7" s="21" t="str">
        <f>IF(L7=0,"",RANK(L7,L$4:L$7,0))</f>
        <v/>
      </c>
      <c r="N7" s="21">
        <f>IF(M7="",0,VLOOKUP(M7,Pointage[#All],2,FALSE)*N$2)</f>
        <v>0</v>
      </c>
      <c r="O7" s="9"/>
      <c r="P7" s="21" t="str">
        <f>IF(O7=0,"",RANK(O7,O$4:O$7,0))</f>
        <v/>
      </c>
      <c r="Q7" s="21">
        <v>0</v>
      </c>
      <c r="R7" s="9"/>
      <c r="S7" s="21" t="str">
        <f>IF(R7=0,"",RANK(R7,R$4:R$7,0))</f>
        <v/>
      </c>
      <c r="T7" s="21">
        <f>IF(S7="",0,VLOOKUP(S7,Pointage[#All],2,FALSE)*T$2)</f>
        <v>0</v>
      </c>
      <c r="U7" s="22">
        <f t="shared" si="1"/>
        <v>0</v>
      </c>
      <c r="V7" s="7"/>
      <c r="W7" s="21" t="str">
        <f>IF(V7=0,"",RANK(V7,V$4:V$7,0))</f>
        <v/>
      </c>
      <c r="X7" s="21">
        <f>IF(W7="",0,VLOOKUP(W7,Pointage[#All],2,FALSE)*X$2)</f>
        <v>0</v>
      </c>
      <c r="Y7" s="9"/>
      <c r="Z7" s="21" t="str">
        <f>IF(Y7=0,"",RANK(Y7,Y$4:Y$7,0))</f>
        <v/>
      </c>
      <c r="AA7" s="21">
        <f>IF(Z7="",0,VLOOKUP(Z7,Pointage[#All],2,FALSE)*AA$2)</f>
        <v>0</v>
      </c>
      <c r="AB7" s="9"/>
      <c r="AC7" s="21" t="str">
        <f>IF(AB7=0,"",RANK(AB7,AB$4:AB$7,0))</f>
        <v/>
      </c>
      <c r="AD7" s="21">
        <v>0</v>
      </c>
      <c r="AE7" s="9"/>
      <c r="AF7" s="21" t="str">
        <f>IF(AE7=0,"",RANK(AE7,AE$4:AE$41,0))</f>
        <v/>
      </c>
      <c r="AG7" s="21">
        <f>IF(AF7="",0,VLOOKUP(AF7,Pointage[#All],2,FALSE)*AG$2)</f>
        <v>0</v>
      </c>
      <c r="AH7" s="22">
        <f t="shared" si="2"/>
        <v>0</v>
      </c>
      <c r="AI7" s="7"/>
      <c r="AJ7" s="21" t="str">
        <f>IF(AI7=0,"",RANK(AI7,AI$4:AI$7,0))</f>
        <v/>
      </c>
      <c r="AK7" s="21">
        <f>IF(AJ7="",0,VLOOKUP(AJ7,Pointage[#All],2,FALSE)*AK$2)</f>
        <v>0</v>
      </c>
      <c r="AL7" s="7"/>
      <c r="AM7" s="21" t="str">
        <f>IF(AL7=0,"",RANK(AL7,AL$4:AL$7,0))</f>
        <v/>
      </c>
      <c r="AN7" s="21">
        <f>IF(AM7="",0,VLOOKUP(AM7,Pointage[#All],2,FALSE)*AN$2)</f>
        <v>0</v>
      </c>
      <c r="AO7" s="9"/>
      <c r="AP7" s="21" t="str">
        <f>IF(AO7=0,"",RANK(AO7,AO$4:AO$7,0))</f>
        <v/>
      </c>
      <c r="AQ7" s="21">
        <f>IF(AP7="",0,VLOOKUP(AP7,Pointage[#All],2,FALSE)*AQ$2)</f>
        <v>0</v>
      </c>
      <c r="AR7" s="9"/>
      <c r="AS7" s="21" t="str">
        <f>IF(AR7=0,"",RANK(AR7,AR$4:AR$41,0))</f>
        <v/>
      </c>
      <c r="AT7" s="21">
        <f>IF(AS7="",0,VLOOKUP(AS7,Pointage[#All],2,FALSE)*AT$2)</f>
        <v>0</v>
      </c>
      <c r="AU7" s="22">
        <f t="shared" si="4"/>
        <v>0</v>
      </c>
      <c r="AV7" s="7"/>
      <c r="AW7" s="21" t="str">
        <f>IF(AV7=0,"",RANK(AV7,AV$4:AV$7,0))</f>
        <v/>
      </c>
      <c r="AX7" s="21">
        <f>IF(AW7="",0,VLOOKUP(AW7,Pointage[#All],2,FALSE)*AX$2)</f>
        <v>0</v>
      </c>
      <c r="AY7" s="9"/>
      <c r="AZ7" s="37" t="str">
        <f>IF(AY7=0,"",RANK(AY7,AY$4:AY$7,0))</f>
        <v/>
      </c>
      <c r="BA7" s="37">
        <f>IF(AZ7="",0,VLOOKUP(AZ7,Pointage[#All],2,FALSE)*BA$2)</f>
        <v>0</v>
      </c>
      <c r="BB7" s="38"/>
      <c r="BC7" s="37" t="str">
        <f>IF(BB7=0,"",RANK(BB7,BB$4:BB$7,0))</f>
        <v/>
      </c>
      <c r="BD7" s="37">
        <f>IF(BC7="",0,VLOOKUP(BC7,Pointage[#All],2,FALSE)*BD$2)</f>
        <v>0</v>
      </c>
      <c r="BE7" s="38"/>
      <c r="BF7" s="37" t="str">
        <f>IF(BE7=0,"",RANK(BE7,BE$4:BE$41,0))</f>
        <v/>
      </c>
      <c r="BG7" s="37">
        <f>IF(BF7="",0,VLOOKUP(BF7,Pointage[#All],2,FALSE)*BG$2)</f>
        <v>0</v>
      </c>
      <c r="BH7" s="39">
        <f t="shared" si="5"/>
        <v>0</v>
      </c>
      <c r="BI7" s="9"/>
      <c r="BJ7" s="37" t="str">
        <f>IF(BI7=0,"",RANK(BI7,BI$4:BI$7,0))</f>
        <v/>
      </c>
      <c r="BK7" s="37">
        <f>IF(BJ7="",0,VLOOKUP(BJ7,Pointage[#All],2,FALSE)*BK$2)</f>
        <v>0</v>
      </c>
      <c r="BL7" s="38"/>
      <c r="BM7" s="37" t="str">
        <f>IF(BL7=0,"",RANK(BL7,BL$4:BL$7,0))</f>
        <v/>
      </c>
      <c r="BN7" s="37">
        <f>IF(BM7="",0,VLOOKUP(BM7,Pointage[#All],2,FALSE)*BN$2)</f>
        <v>0</v>
      </c>
      <c r="BO7" s="38"/>
      <c r="BP7" s="37" t="str">
        <f>IF(BO7=0,"",RANK(BO7,BO$4:BO$41,0))</f>
        <v/>
      </c>
      <c r="BQ7" s="37">
        <f>IF(BP7="",0,VLOOKUP(BP7,Pointage[#All],2,FALSE)*BQ$2)</f>
        <v>0</v>
      </c>
      <c r="BR7" s="39">
        <f t="shared" si="6"/>
        <v>0</v>
      </c>
      <c r="BS7" s="9"/>
      <c r="BT7" s="21" t="str">
        <f>IF(BS7=0,"",RANK(BS7,BS$4:BS$7,0))</f>
        <v/>
      </c>
      <c r="BU7" s="21">
        <f>IF(BT7="",0,VLOOKUP(BT7,Pointage[#All],2,FALSE)*BU$2)</f>
        <v>0</v>
      </c>
      <c r="BV7" s="9"/>
      <c r="BW7" s="21" t="str">
        <f>IF(BV7=0,"",RANK(BV7,BV$4:BV$7,0))</f>
        <v/>
      </c>
      <c r="BX7" s="21">
        <f>IF(BW7="",0,VLOOKUP(BW7,Pointage[#All],2,FALSE)*BX$2)</f>
        <v>0</v>
      </c>
      <c r="BY7" s="9"/>
      <c r="BZ7" s="21" t="str">
        <f>IF(BY7=0,"",RANK(BY7,BY$4:BY$41,0))</f>
        <v/>
      </c>
      <c r="CA7" s="21">
        <f>IF(BZ7="",0,VLOOKUP(BZ7,Pointage[#All],2,FALSE)*CA$2)</f>
        <v>0</v>
      </c>
      <c r="CB7" s="22">
        <f t="shared" si="3"/>
        <v>0</v>
      </c>
      <c r="CC7" s="24">
        <f t="shared" si="7"/>
        <v>0</v>
      </c>
    </row>
    <row r="8" spans="1:81" ht="15" customHeight="1" x14ac:dyDescent="0.25">
      <c r="A8" s="72" t="s">
        <v>37</v>
      </c>
      <c r="B8" s="73"/>
      <c r="C8" s="73"/>
      <c r="D8" s="73"/>
      <c r="E8" s="73"/>
      <c r="F8" s="73"/>
      <c r="G8" s="73"/>
      <c r="H8" s="74"/>
      <c r="I8" s="2" t="s">
        <v>22</v>
      </c>
      <c r="J8" s="19" t="s">
        <v>23</v>
      </c>
      <c r="K8" s="10">
        <v>4</v>
      </c>
      <c r="L8" s="1" t="s">
        <v>24</v>
      </c>
      <c r="M8" s="19" t="s">
        <v>23</v>
      </c>
      <c r="N8" s="10">
        <v>4</v>
      </c>
      <c r="O8" s="6" t="s">
        <v>25</v>
      </c>
      <c r="P8" s="19" t="s">
        <v>23</v>
      </c>
      <c r="Q8" s="10">
        <v>1</v>
      </c>
      <c r="R8" s="1" t="s">
        <v>36</v>
      </c>
      <c r="S8" s="19" t="s">
        <v>23</v>
      </c>
      <c r="T8" s="10">
        <v>5</v>
      </c>
      <c r="U8" s="65" t="s">
        <v>26</v>
      </c>
      <c r="V8" s="2" t="s">
        <v>22</v>
      </c>
      <c r="W8" s="19" t="s">
        <v>23</v>
      </c>
      <c r="X8" s="16"/>
      <c r="Y8" s="1" t="s">
        <v>24</v>
      </c>
      <c r="Z8" s="19" t="s">
        <v>23</v>
      </c>
      <c r="AA8" s="16"/>
      <c r="AB8" s="6" t="s">
        <v>25</v>
      </c>
      <c r="AC8" s="19" t="s">
        <v>23</v>
      </c>
      <c r="AD8" s="16"/>
      <c r="AE8" s="1" t="s">
        <v>36</v>
      </c>
      <c r="AF8" s="19" t="s">
        <v>23</v>
      </c>
      <c r="AG8" s="16"/>
      <c r="AH8" s="65" t="s">
        <v>26</v>
      </c>
      <c r="AI8" s="5" t="s">
        <v>22</v>
      </c>
      <c r="AJ8" s="19" t="s">
        <v>23</v>
      </c>
      <c r="AK8" s="10">
        <v>4</v>
      </c>
      <c r="AL8" s="1" t="s">
        <v>24</v>
      </c>
      <c r="AM8" s="18" t="s">
        <v>23</v>
      </c>
      <c r="AN8" s="11">
        <v>5</v>
      </c>
      <c r="AO8" s="1" t="s">
        <v>25</v>
      </c>
      <c r="AP8" s="19" t="s">
        <v>23</v>
      </c>
      <c r="AQ8" s="10">
        <v>2</v>
      </c>
      <c r="AR8" s="1" t="s">
        <v>36</v>
      </c>
      <c r="AS8" s="19" t="s">
        <v>23</v>
      </c>
      <c r="AT8" s="10">
        <v>6</v>
      </c>
      <c r="AU8" s="65" t="s">
        <v>26</v>
      </c>
      <c r="AV8" s="2" t="s">
        <v>22</v>
      </c>
      <c r="AW8" s="19" t="s">
        <v>23</v>
      </c>
      <c r="AX8" s="32"/>
      <c r="AY8" s="1" t="s">
        <v>24</v>
      </c>
      <c r="AZ8" s="40" t="s">
        <v>23</v>
      </c>
      <c r="BA8" s="41">
        <v>4</v>
      </c>
      <c r="BB8" s="42" t="s">
        <v>25</v>
      </c>
      <c r="BC8" s="40" t="s">
        <v>23</v>
      </c>
      <c r="BD8" s="41">
        <v>4</v>
      </c>
      <c r="BE8" s="42" t="s">
        <v>36</v>
      </c>
      <c r="BF8" s="40" t="s">
        <v>23</v>
      </c>
      <c r="BG8" s="41">
        <v>6</v>
      </c>
      <c r="BH8" s="82" t="s">
        <v>26</v>
      </c>
      <c r="BI8" s="1" t="s">
        <v>24</v>
      </c>
      <c r="BJ8" s="40" t="s">
        <v>23</v>
      </c>
      <c r="BK8" s="57">
        <v>6</v>
      </c>
      <c r="BL8" s="42" t="s">
        <v>25</v>
      </c>
      <c r="BM8" s="40" t="s">
        <v>23</v>
      </c>
      <c r="BN8" s="57">
        <v>6</v>
      </c>
      <c r="BO8" s="42" t="s">
        <v>36</v>
      </c>
      <c r="BP8" s="40" t="s">
        <v>23</v>
      </c>
      <c r="BQ8" s="57">
        <v>4</v>
      </c>
      <c r="BR8" s="82" t="s">
        <v>26</v>
      </c>
      <c r="BS8" s="6" t="s">
        <v>24</v>
      </c>
      <c r="BT8" s="19" t="s">
        <v>23</v>
      </c>
      <c r="BU8" s="55">
        <v>4</v>
      </c>
      <c r="BV8" s="1" t="s">
        <v>25</v>
      </c>
      <c r="BW8" s="19" t="s">
        <v>23</v>
      </c>
      <c r="BX8" s="55">
        <v>4</v>
      </c>
      <c r="BY8" s="1" t="s">
        <v>36</v>
      </c>
      <c r="BZ8" s="19" t="s">
        <v>23</v>
      </c>
      <c r="CA8" s="55">
        <v>6</v>
      </c>
      <c r="CB8" s="65" t="s">
        <v>26</v>
      </c>
      <c r="CC8" s="65" t="s">
        <v>26</v>
      </c>
    </row>
    <row r="9" spans="1:81" x14ac:dyDescent="0.25">
      <c r="A9" s="75"/>
      <c r="B9" s="76"/>
      <c r="C9" s="76"/>
      <c r="D9" s="76"/>
      <c r="E9" s="76"/>
      <c r="F9" s="76"/>
      <c r="G9" s="76"/>
      <c r="H9" s="77"/>
      <c r="I9" s="2" t="s">
        <v>27</v>
      </c>
      <c r="J9" s="1" t="s">
        <v>28</v>
      </c>
      <c r="K9" s="1" t="s">
        <v>29</v>
      </c>
      <c r="L9" s="1" t="s">
        <v>27</v>
      </c>
      <c r="M9" s="1" t="s">
        <v>28</v>
      </c>
      <c r="N9" s="1" t="s">
        <v>29</v>
      </c>
      <c r="O9" s="1" t="s">
        <v>27</v>
      </c>
      <c r="P9" s="1" t="s">
        <v>28</v>
      </c>
      <c r="Q9" s="1" t="s">
        <v>29</v>
      </c>
      <c r="R9" s="1" t="s">
        <v>27</v>
      </c>
      <c r="S9" s="1" t="s">
        <v>28</v>
      </c>
      <c r="T9" s="1" t="s">
        <v>29</v>
      </c>
      <c r="U9" s="65"/>
      <c r="V9" s="2" t="s">
        <v>27</v>
      </c>
      <c r="W9" s="1" t="s">
        <v>28</v>
      </c>
      <c r="X9" s="1" t="s">
        <v>29</v>
      </c>
      <c r="Y9" s="1" t="s">
        <v>27</v>
      </c>
      <c r="Z9" s="1" t="s">
        <v>28</v>
      </c>
      <c r="AA9" s="1" t="s">
        <v>29</v>
      </c>
      <c r="AB9" s="1" t="s">
        <v>27</v>
      </c>
      <c r="AC9" s="1" t="s">
        <v>28</v>
      </c>
      <c r="AD9" s="1" t="s">
        <v>29</v>
      </c>
      <c r="AE9" s="1" t="s">
        <v>27</v>
      </c>
      <c r="AF9" s="1" t="s">
        <v>28</v>
      </c>
      <c r="AG9" s="1" t="s">
        <v>29</v>
      </c>
      <c r="AH9" s="65"/>
      <c r="AI9" s="2" t="s">
        <v>27</v>
      </c>
      <c r="AJ9" s="1" t="s">
        <v>28</v>
      </c>
      <c r="AK9" s="1" t="s">
        <v>29</v>
      </c>
      <c r="AL9" s="4" t="s">
        <v>27</v>
      </c>
      <c r="AM9" s="4" t="s">
        <v>28</v>
      </c>
      <c r="AN9" s="4" t="s">
        <v>29</v>
      </c>
      <c r="AO9" s="1" t="s">
        <v>27</v>
      </c>
      <c r="AP9" s="1" t="s">
        <v>28</v>
      </c>
      <c r="AQ9" s="1" t="s">
        <v>29</v>
      </c>
      <c r="AR9" s="1" t="s">
        <v>27</v>
      </c>
      <c r="AS9" s="1" t="s">
        <v>28</v>
      </c>
      <c r="AT9" s="1" t="s">
        <v>29</v>
      </c>
      <c r="AU9" s="65"/>
      <c r="AV9" s="2" t="s">
        <v>27</v>
      </c>
      <c r="AW9" s="1" t="s">
        <v>28</v>
      </c>
      <c r="AX9" s="4" t="s">
        <v>29</v>
      </c>
      <c r="AY9" s="1" t="s">
        <v>27</v>
      </c>
      <c r="AZ9" s="42" t="s">
        <v>28</v>
      </c>
      <c r="BA9" s="42" t="s">
        <v>29</v>
      </c>
      <c r="BB9" s="42" t="s">
        <v>27</v>
      </c>
      <c r="BC9" s="42" t="s">
        <v>28</v>
      </c>
      <c r="BD9" s="42" t="s">
        <v>29</v>
      </c>
      <c r="BE9" s="42" t="s">
        <v>27</v>
      </c>
      <c r="BF9" s="42" t="s">
        <v>28</v>
      </c>
      <c r="BG9" s="42" t="s">
        <v>29</v>
      </c>
      <c r="BH9" s="82"/>
      <c r="BI9" s="1" t="s">
        <v>27</v>
      </c>
      <c r="BJ9" s="42" t="s">
        <v>28</v>
      </c>
      <c r="BK9" s="42" t="s">
        <v>29</v>
      </c>
      <c r="BL9" s="42" t="s">
        <v>27</v>
      </c>
      <c r="BM9" s="42" t="s">
        <v>28</v>
      </c>
      <c r="BN9" s="42" t="s">
        <v>29</v>
      </c>
      <c r="BO9" s="42" t="s">
        <v>27</v>
      </c>
      <c r="BP9" s="42" t="s">
        <v>28</v>
      </c>
      <c r="BQ9" s="42" t="s">
        <v>29</v>
      </c>
      <c r="BR9" s="82"/>
      <c r="BS9" s="1" t="s">
        <v>27</v>
      </c>
      <c r="BT9" s="1" t="s">
        <v>28</v>
      </c>
      <c r="BU9" s="1" t="s">
        <v>29</v>
      </c>
      <c r="BV9" s="1" t="s">
        <v>27</v>
      </c>
      <c r="BW9" s="1" t="s">
        <v>28</v>
      </c>
      <c r="BX9" s="1" t="s">
        <v>29</v>
      </c>
      <c r="BY9" s="1" t="s">
        <v>27</v>
      </c>
      <c r="BZ9" s="1" t="s">
        <v>28</v>
      </c>
      <c r="CA9" s="1" t="s">
        <v>29</v>
      </c>
      <c r="CB9" s="65"/>
      <c r="CC9" s="65"/>
    </row>
    <row r="10" spans="1:81" x14ac:dyDescent="0.25">
      <c r="A10" s="7"/>
      <c r="B10" s="26" t="s">
        <v>60</v>
      </c>
      <c r="C10" s="44" t="s">
        <v>61</v>
      </c>
      <c r="D10" s="44" t="s">
        <v>62</v>
      </c>
      <c r="E10" s="20">
        <f t="shared" ref="E10:E14" si="8">U10+AH10++AU10+BH10+CB10+BR10</f>
        <v>325.5</v>
      </c>
      <c r="F10" s="9">
        <f t="shared" ref="F10:F20" si="9">IF(E10=0,"",RANK(E10,E$10:E$20,0))</f>
        <v>2</v>
      </c>
      <c r="G10" s="9">
        <f t="shared" ref="G10:G20" si="10">IF(CC10=0,"",RANK(CC10,CC$4:CC$41,0))</f>
        <v>2</v>
      </c>
      <c r="H10" s="9" t="str">
        <f t="shared" ref="H10:H19" si="11">IF(F10=1,"Or",IF(F10=2,"Argent",IF(F10=3,"Bronze","")))</f>
        <v>Argent</v>
      </c>
      <c r="I10" s="49">
        <v>63.460999999999999</v>
      </c>
      <c r="J10" s="9">
        <f t="shared" ref="J10:J19" si="12">IF(I10=0,"",RANK(I10,I$10:I$20,0))</f>
        <v>1</v>
      </c>
      <c r="K10" s="9">
        <f>IF(J10="",0,VLOOKUP(J10,Pointage[#All],2,FALSE)*K$8)</f>
        <v>24</v>
      </c>
      <c r="L10" s="48">
        <v>60</v>
      </c>
      <c r="M10" s="9">
        <f t="shared" ref="M10:M20" si="13">IF(L10=0,"",RANK(L10,L$10:L$20,0))</f>
        <v>4</v>
      </c>
      <c r="N10" s="9">
        <f>IF(M10="",0,VLOOKUP(M10,Pointage[#All],2,FALSE)*N$8)</f>
        <v>12</v>
      </c>
      <c r="O10" s="9"/>
      <c r="P10" s="9" t="str">
        <f t="shared" ref="P10:P20" si="14">IF(O10=0,"",RANK(O10,O$10:O$20,0))</f>
        <v/>
      </c>
      <c r="Q10" s="9">
        <f>IF(P10="",0,VLOOKUP(P10,Pointage[#All],2,FALSE)*Q$8)</f>
        <v>0</v>
      </c>
      <c r="R10" s="48">
        <v>69.808000000000007</v>
      </c>
      <c r="S10" s="9">
        <f t="shared" ref="S10:S20" si="15">IF(R10=0,"",RANK(R10,R$4:R$41,0))</f>
        <v>1</v>
      </c>
      <c r="T10" s="9">
        <f>IF(S10="",0,VLOOKUP(S10,Pointage[#All],2,FALSE)*T$8)</f>
        <v>30</v>
      </c>
      <c r="U10" s="50">
        <f t="shared" ref="U10:U14" si="16">IF(K10="","",K10+N10+T10)</f>
        <v>66</v>
      </c>
      <c r="V10" s="7"/>
      <c r="W10" s="21" t="str">
        <f t="shared" ref="W10:W20" si="17">IF(V10=0,"",RANK(V10,V$10:V$20,0))</f>
        <v/>
      </c>
      <c r="X10" s="21">
        <f>IF(W10="",0,VLOOKUP(W10,Pointage[#All],2,FALSE)*X$8)</f>
        <v>0</v>
      </c>
      <c r="Y10" s="9"/>
      <c r="Z10" s="21" t="str">
        <f t="shared" ref="Z10:Z20" si="18">IF(Y10=0,"",RANK(Y10,Y$10:Y$20,0))</f>
        <v/>
      </c>
      <c r="AA10" s="21">
        <f>IF(Z10="",0,VLOOKUP(Z10,Pointage[#All],2,FALSE)*AA$8)</f>
        <v>0</v>
      </c>
      <c r="AB10" s="9"/>
      <c r="AC10" s="21" t="str">
        <f t="shared" ref="AC10:AC20" si="19">IF(AB10=0,"",RANK(AB10,AB$10:AB$20,0))</f>
        <v/>
      </c>
      <c r="AD10" s="21">
        <f>IF(AC10="",0,VLOOKUP(AC10,Pointage[#All],2,FALSE)*AD$8)</f>
        <v>0</v>
      </c>
      <c r="AE10" s="9"/>
      <c r="AF10" s="21" t="str">
        <f t="shared" ref="AF10:AF20" si="20">IF(AE10=0,"",RANK(AE10,AE$4:AE$41,0))</f>
        <v/>
      </c>
      <c r="AG10" s="21">
        <f>IF(AF10="",0,VLOOKUP(AF10,Pointage[#All],2,FALSE)*AG$8)</f>
        <v>0</v>
      </c>
      <c r="AH10" s="22">
        <f t="shared" ref="AH10:AH13" si="21">IF(X10="","",X10+AA10+AG10)</f>
        <v>0</v>
      </c>
      <c r="AI10" s="7">
        <v>0</v>
      </c>
      <c r="AJ10" s="21" t="str">
        <f t="shared" ref="AJ10:AJ20" si="22">IF(AI10=0,"",RANK(AI10,AI$10:AI$20,0))</f>
        <v/>
      </c>
      <c r="AK10" s="21">
        <f>IF(AJ10="",0,VLOOKUP(AJ10,Pointage[#All],2,FALSE)*AK$8)</f>
        <v>0</v>
      </c>
      <c r="AL10" s="7">
        <v>63.97</v>
      </c>
      <c r="AM10" s="21">
        <f t="shared" ref="AM10:AM15" si="23">IF(AL10=0,"",RANK(AL10,AL$10:AL$20,0))</f>
        <v>3</v>
      </c>
      <c r="AN10" s="21">
        <f>IF(AM10="",0,VLOOKUP(AM10,Pointage[#All],2,FALSE)*AN$8)</f>
        <v>20</v>
      </c>
      <c r="AO10" s="9">
        <v>65.2</v>
      </c>
      <c r="AP10" s="21">
        <f t="shared" ref="AP10:AP20" si="24">IF(AO10=0,"",RANK(AO10,AO$10:AO$20,0))</f>
        <v>1</v>
      </c>
      <c r="AQ10" s="21">
        <f>IF(AP10="",0,VLOOKUP(AP10,Pointage[#All],2,FALSE)*AQ$8)</f>
        <v>12</v>
      </c>
      <c r="AR10" s="9">
        <v>64.56</v>
      </c>
      <c r="AS10" s="21">
        <f t="shared" ref="AS10:AS20" si="25">IF(AR10=0,"",RANK(AR10,AR$4:AR$41,0))</f>
        <v>3</v>
      </c>
      <c r="AT10" s="21">
        <f>IF(AS10="",0,VLOOKUP(AS10,Pointage[#All],2,FALSE)*AT$8)</f>
        <v>24</v>
      </c>
      <c r="AU10" s="22">
        <f>AK10+AN10+AT10</f>
        <v>44</v>
      </c>
      <c r="AV10" s="7"/>
      <c r="AW10" s="21" t="str">
        <f t="shared" ref="AW10:AW20" si="26">IF(AV10=0,"",RANK(AV10,AV$10:AV$20,0))</f>
        <v/>
      </c>
      <c r="AX10" s="21">
        <f>IF(AW10="",0,VLOOKUP(AW10,Pointage[#All],2,FALSE)*AX$8)</f>
        <v>0</v>
      </c>
      <c r="AY10" s="9">
        <v>68.099999999999994</v>
      </c>
      <c r="AZ10" s="37">
        <f t="shared" ref="AZ10:AZ20" si="27">IF(AY10=0,"",RANK(AY10,AY$10:AY$20,0))</f>
        <v>2</v>
      </c>
      <c r="BA10" s="37">
        <f>IF(AZ10="",0,VLOOKUP(AZ10,Pointage[#All],2,FALSE)*BA$8)</f>
        <v>20</v>
      </c>
      <c r="BB10" s="38">
        <v>64.8</v>
      </c>
      <c r="BC10" s="37">
        <f t="shared" ref="BC10:BC20" si="28">IF(BB10=0,"",RANK(BB10,BB$10:BB$20,0))</f>
        <v>2</v>
      </c>
      <c r="BD10" s="37">
        <f>IF(BC10="",0,VLOOKUP(BC10,Pointage[#All],2,FALSE)*BD$8)</f>
        <v>20</v>
      </c>
      <c r="BE10" s="38">
        <v>67.7</v>
      </c>
      <c r="BF10" s="37">
        <f t="shared" ref="BF10:BF20" si="29">IF(BE10=0,"",RANK(BE10,BE$4:BE$41,0))</f>
        <v>2</v>
      </c>
      <c r="BG10" s="37">
        <f>IF(BF10="",0,VLOOKUP(BF10,Pointage[#All],2,FALSE)*BG$8)</f>
        <v>30</v>
      </c>
      <c r="BH10" s="39">
        <f t="shared" ref="BH10:BH19" si="30">IF(BA10="","",BA10+BD10+BG10)</f>
        <v>70</v>
      </c>
      <c r="BI10" s="9">
        <v>69.650000000000006</v>
      </c>
      <c r="BJ10" s="37">
        <f t="shared" ref="BJ10:BJ17" si="31">IF(BI10=0,"",RANK(BI10,BI$10:BI$20,0))</f>
        <v>2</v>
      </c>
      <c r="BK10" s="37">
        <f>IF(BJ10="",0,VLOOKUP(BJ10,Pointage[#All],2,FALSE)*BK$8)</f>
        <v>30</v>
      </c>
      <c r="BL10" s="38">
        <v>64.2</v>
      </c>
      <c r="BM10" s="37">
        <f t="shared" ref="BM10:BM17" si="32">IF(BL10=0,"",RANK(BL10,BL$10:BL$20,0))</f>
        <v>4</v>
      </c>
      <c r="BN10" s="37">
        <f>IF(BM10="",0,VLOOKUP(BM10,Pointage[#All],2,FALSE)*BN$8)</f>
        <v>18</v>
      </c>
      <c r="BO10" s="38">
        <v>67.05</v>
      </c>
      <c r="BP10" s="37">
        <f t="shared" ref="BP10:BP17" si="33">IF(BO10=0,"",RANK(BO10,BO$4:BO$41,0))</f>
        <v>2</v>
      </c>
      <c r="BQ10" s="37">
        <f>IF(BP10="",0,VLOOKUP(BP10,Pointage[#All],2,FALSE)*BQ$8)</f>
        <v>20</v>
      </c>
      <c r="BR10" s="39">
        <f t="shared" ref="BR10:BR17" si="34">IF(BK10="","",BK10+BN10+BQ10)</f>
        <v>68</v>
      </c>
      <c r="BS10" s="9">
        <v>67.585999999999999</v>
      </c>
      <c r="BT10" s="21">
        <f>IF(BS10=0,"",RANK(BS10,BS$10:BS$20,0))</f>
        <v>2</v>
      </c>
      <c r="BU10" s="21">
        <f>IF(BT10="",0,VLOOKUP(BT10,Pointage[#All],2,FALSE)*BU$8)</f>
        <v>20</v>
      </c>
      <c r="BV10" s="9">
        <v>70.400000000000006</v>
      </c>
      <c r="BW10" s="21">
        <f>IF(BV10=0,"",RANK(BV10,BV$10:BV$20,0))</f>
        <v>1</v>
      </c>
      <c r="BX10" s="21">
        <f>IF(BW10="",0,VLOOKUP(BW10,Pointage[#All],2,FALSE)*BX$8)</f>
        <v>24</v>
      </c>
      <c r="BY10" s="9">
        <v>64.411000000000001</v>
      </c>
      <c r="BZ10" s="21">
        <f>IF(BY10=0,"",RANK(BY10,BY$4:BY$41,0))</f>
        <v>4</v>
      </c>
      <c r="CA10" s="21">
        <f>IF(BZ10="",0,VLOOKUP(BZ10,Pointage[#All],2,FALSE)*CA$8)</f>
        <v>18</v>
      </c>
      <c r="CB10" s="22">
        <f t="shared" ref="CB10:CB20" si="35">IF(BU10="","",BU10+BX10+CA10)*1.25</f>
        <v>77.5</v>
      </c>
      <c r="CC10" s="24">
        <f>T10+AG10+AT10+BG10+CA10*1.25+BQ10</f>
        <v>126.5</v>
      </c>
    </row>
    <row r="11" spans="1:81" x14ac:dyDescent="0.25">
      <c r="A11" s="7"/>
      <c r="B11" s="26" t="s">
        <v>63</v>
      </c>
      <c r="C11" s="44" t="s">
        <v>64</v>
      </c>
      <c r="D11" s="44" t="s">
        <v>65</v>
      </c>
      <c r="E11" s="20">
        <f t="shared" si="8"/>
        <v>86</v>
      </c>
      <c r="F11" s="21">
        <f t="shared" si="9"/>
        <v>5</v>
      </c>
      <c r="G11" s="21" t="str">
        <f t="shared" si="10"/>
        <v/>
      </c>
      <c r="H11" s="21" t="str">
        <f t="shared" si="11"/>
        <v/>
      </c>
      <c r="I11" s="49">
        <v>62.5</v>
      </c>
      <c r="J11" s="21">
        <f t="shared" si="12"/>
        <v>2</v>
      </c>
      <c r="K11" s="21">
        <f>IF(J11="",0,VLOOKUP(J11,Pointage[#All],2,FALSE)*K$8)</f>
        <v>20</v>
      </c>
      <c r="L11" s="48">
        <v>61.896000000000001</v>
      </c>
      <c r="M11" s="21">
        <f t="shared" si="13"/>
        <v>1</v>
      </c>
      <c r="N11" s="21">
        <f>IF(M11="",0,VLOOKUP(M11,Pointage[#All],2,FALSE)*N$8)</f>
        <v>24</v>
      </c>
      <c r="O11" s="48">
        <v>66.2</v>
      </c>
      <c r="P11" s="21">
        <f t="shared" si="14"/>
        <v>1</v>
      </c>
      <c r="Q11" s="21">
        <v>0</v>
      </c>
      <c r="R11" s="48"/>
      <c r="S11" s="21" t="str">
        <f t="shared" si="15"/>
        <v/>
      </c>
      <c r="T11" s="21">
        <f>IF(S11="",0,VLOOKUP(S11,Pointage[#All],2,FALSE)*T$8)</f>
        <v>0</v>
      </c>
      <c r="U11" s="22">
        <f t="shared" si="16"/>
        <v>44</v>
      </c>
      <c r="V11" s="7"/>
      <c r="W11" s="21" t="str">
        <f t="shared" si="17"/>
        <v/>
      </c>
      <c r="X11" s="21">
        <f>IF(W11="",0,VLOOKUP(W11,Pointage[#All],2,FALSE)*X$8)</f>
        <v>0</v>
      </c>
      <c r="Y11" s="9"/>
      <c r="Z11" s="21" t="str">
        <f t="shared" si="18"/>
        <v/>
      </c>
      <c r="AA11" s="21">
        <f>IF(Z11="",0,VLOOKUP(Z11,Pointage[#All],2,FALSE)*AA$8)</f>
        <v>0</v>
      </c>
      <c r="AB11" s="9"/>
      <c r="AC11" s="21" t="str">
        <f t="shared" si="19"/>
        <v/>
      </c>
      <c r="AD11" s="21">
        <f>IF(AC11="",0,VLOOKUP(AC11,Pointage[#All],2,FALSE)*AD$8)</f>
        <v>0</v>
      </c>
      <c r="AE11" s="9"/>
      <c r="AF11" s="21" t="str">
        <f t="shared" si="20"/>
        <v/>
      </c>
      <c r="AG11" s="21">
        <f>IF(AF11="",0,VLOOKUP(AF11,Pointage[#All],2,FALSE)*AG$8)</f>
        <v>0</v>
      </c>
      <c r="AH11" s="22">
        <f t="shared" si="21"/>
        <v>0</v>
      </c>
      <c r="AI11" s="7"/>
      <c r="AJ11" s="21" t="str">
        <f t="shared" si="22"/>
        <v/>
      </c>
      <c r="AK11" s="21">
        <f>IF(AJ11="",0,VLOOKUP(AJ11,Pointage[#All],2,FALSE)*AK$8)</f>
        <v>0</v>
      </c>
      <c r="AL11" s="7"/>
      <c r="AM11" s="21" t="str">
        <f t="shared" si="23"/>
        <v/>
      </c>
      <c r="AN11" s="21">
        <f>IF(AM11="",0,VLOOKUP(AM11,Pointage[#All],2,FALSE)*AN$8)</f>
        <v>0</v>
      </c>
      <c r="AO11" s="9"/>
      <c r="AP11" s="21" t="str">
        <f t="shared" si="24"/>
        <v/>
      </c>
      <c r="AQ11" s="21">
        <f>IF(AP11="",0,VLOOKUP(AP11,Pointage[#All],2,FALSE)*AQ$8)</f>
        <v>0</v>
      </c>
      <c r="AR11" s="9"/>
      <c r="AS11" s="21" t="str">
        <f t="shared" si="25"/>
        <v/>
      </c>
      <c r="AT11" s="21">
        <f>IF(AS11="",0,VLOOKUP(AS11,Pointage[#All],2,FALSE)*AT$8)</f>
        <v>0</v>
      </c>
      <c r="AU11" s="22">
        <f t="shared" ref="AU11:AU20" si="36">AK11+AN11+AT11</f>
        <v>0</v>
      </c>
      <c r="AV11" s="7"/>
      <c r="AW11" s="21" t="str">
        <f t="shared" si="26"/>
        <v/>
      </c>
      <c r="AX11" s="21">
        <f>IF(AW11="",0,VLOOKUP(AW11,Pointage[#All],2,FALSE)*AX$8)</f>
        <v>0</v>
      </c>
      <c r="AY11" s="9"/>
      <c r="AZ11" s="37" t="str">
        <f t="shared" si="27"/>
        <v/>
      </c>
      <c r="BA11" s="37">
        <f>IF(AZ11="",0,VLOOKUP(AZ11,Pointage[#All],2,FALSE)*BA$8)</f>
        <v>0</v>
      </c>
      <c r="BB11" s="38"/>
      <c r="BC11" s="37" t="str">
        <f t="shared" si="28"/>
        <v/>
      </c>
      <c r="BD11" s="37">
        <f>IF(BC11="",0,VLOOKUP(BC11,Pointage[#All],2,FALSE)*BD$8)</f>
        <v>0</v>
      </c>
      <c r="BE11" s="38"/>
      <c r="BF11" s="37" t="str">
        <f t="shared" si="29"/>
        <v/>
      </c>
      <c r="BG11" s="37">
        <f>IF(BF11="",0,VLOOKUP(BF11,Pointage[#All],2,FALSE)*BG$8)</f>
        <v>0</v>
      </c>
      <c r="BH11" s="39">
        <f t="shared" si="30"/>
        <v>0</v>
      </c>
      <c r="BI11" s="9">
        <v>65.599999999999994</v>
      </c>
      <c r="BJ11" s="37">
        <f t="shared" si="31"/>
        <v>4</v>
      </c>
      <c r="BK11" s="37">
        <f>IF(BJ11="",0,VLOOKUP(BJ11,Pointage[#All],2,FALSE)*BK$8)</f>
        <v>18</v>
      </c>
      <c r="BL11" s="38">
        <v>64.599999999999994</v>
      </c>
      <c r="BM11" s="37">
        <f t="shared" si="32"/>
        <v>3</v>
      </c>
      <c r="BN11" s="37">
        <f>IF(BM11="",0,VLOOKUP(BM11,Pointage[#All],2,FALSE)*BN$8)</f>
        <v>24</v>
      </c>
      <c r="BO11" s="38"/>
      <c r="BP11" s="37" t="str">
        <f t="shared" si="33"/>
        <v/>
      </c>
      <c r="BQ11" s="37">
        <f>IF(BP11="",0,VLOOKUP(BP11,Pointage[#All],2,FALSE)*BQ$8)</f>
        <v>0</v>
      </c>
      <c r="BR11" s="39">
        <f t="shared" si="34"/>
        <v>42</v>
      </c>
      <c r="BS11" s="9"/>
      <c r="BT11" s="21" t="str">
        <f t="shared" ref="BT11:BT14" si="37">IF(BS11=0,"",RANK(BS11,BS$10:BS$20,0))</f>
        <v/>
      </c>
      <c r="BU11" s="21">
        <f>IF(BT11="",0,VLOOKUP(BT11,Pointage[#All],2,FALSE)*BU$8)</f>
        <v>0</v>
      </c>
      <c r="BV11" s="9"/>
      <c r="BW11" s="21" t="str">
        <f t="shared" ref="BW11:BW14" si="38">IF(BV11=0,"",RANK(BV11,BV$10:BV$20,0))</f>
        <v/>
      </c>
      <c r="BX11" s="21">
        <f>IF(BW11="",0,VLOOKUP(BW11,Pointage[#All],2,FALSE)*BX$8)</f>
        <v>0</v>
      </c>
      <c r="BY11" s="9"/>
      <c r="BZ11" s="21" t="str">
        <f t="shared" ref="BZ11:BZ14" si="39">IF(BY11=0,"",RANK(BY11,BY$4:BY$41,0))</f>
        <v/>
      </c>
      <c r="CA11" s="21">
        <f>IF(BZ11="",0,VLOOKUP(BZ11,Pointage[#All],2,FALSE)*CA$8)</f>
        <v>0</v>
      </c>
      <c r="CB11" s="22">
        <f t="shared" ref="CB11:CB14" si="40">IF(BU11="","",BU11+BX11+CA11)*1.25</f>
        <v>0</v>
      </c>
      <c r="CC11" s="24">
        <f t="shared" ref="CC11:CC20" si="41">T11+AG11+AT11+BG11+CA11*1.25+BQ11</f>
        <v>0</v>
      </c>
    </row>
    <row r="12" spans="1:81" x14ac:dyDescent="0.25">
      <c r="A12" s="7"/>
      <c r="B12" s="26" t="s">
        <v>66</v>
      </c>
      <c r="C12" s="44" t="s">
        <v>67</v>
      </c>
      <c r="D12" s="44" t="s">
        <v>68</v>
      </c>
      <c r="E12" s="20">
        <f t="shared" si="8"/>
        <v>292.5</v>
      </c>
      <c r="F12" s="9">
        <f t="shared" si="9"/>
        <v>3</v>
      </c>
      <c r="G12" s="9">
        <f t="shared" si="10"/>
        <v>4</v>
      </c>
      <c r="H12" s="9" t="str">
        <f t="shared" si="11"/>
        <v>Bronze</v>
      </c>
      <c r="I12" s="49">
        <v>61.923000000000002</v>
      </c>
      <c r="J12" s="9">
        <f t="shared" si="12"/>
        <v>3</v>
      </c>
      <c r="K12" s="9">
        <f>IF(J12="",0,VLOOKUP(J12,Pointage[#All],2,FALSE)*K$8)</f>
        <v>16</v>
      </c>
      <c r="L12" s="48">
        <v>60.689</v>
      </c>
      <c r="M12" s="9">
        <f t="shared" si="13"/>
        <v>2</v>
      </c>
      <c r="N12" s="9">
        <f>IF(M12="",0,VLOOKUP(M12,Pointage[#All],2,FALSE)*N$8)</f>
        <v>20</v>
      </c>
      <c r="O12" s="9"/>
      <c r="P12" s="9" t="str">
        <f t="shared" si="14"/>
        <v/>
      </c>
      <c r="Q12" s="9">
        <f>IF(P12="",0,VLOOKUP(P12,Pointage[#All],2,FALSE)*Q$8)</f>
        <v>0</v>
      </c>
      <c r="R12" s="48">
        <v>66.013999999999996</v>
      </c>
      <c r="S12" s="9">
        <f t="shared" si="15"/>
        <v>3</v>
      </c>
      <c r="T12" s="9">
        <f>IF(S12="",0,VLOOKUP(S12,Pointage[#All],2,FALSE)*T$8)</f>
        <v>20</v>
      </c>
      <c r="U12" s="50">
        <f t="shared" si="16"/>
        <v>56</v>
      </c>
      <c r="V12" s="7"/>
      <c r="W12" s="9" t="str">
        <f t="shared" si="17"/>
        <v/>
      </c>
      <c r="X12" s="9">
        <f>IF(W12="",0,VLOOKUP(W12,Pointage[#All],2,FALSE)*X$8)</f>
        <v>0</v>
      </c>
      <c r="Y12" s="9"/>
      <c r="Z12" s="9" t="str">
        <f t="shared" si="18"/>
        <v/>
      </c>
      <c r="AA12" s="9">
        <f>IF(Z12="",0,VLOOKUP(Z12,Pointage[#All],2,FALSE)*AA$8)</f>
        <v>0</v>
      </c>
      <c r="AB12" s="9"/>
      <c r="AC12" s="9" t="str">
        <f t="shared" si="19"/>
        <v/>
      </c>
      <c r="AD12" s="9">
        <f>IF(AC12="",0,VLOOKUP(AC12,Pointage[#All],2,FALSE)*AD$8)</f>
        <v>0</v>
      </c>
      <c r="AE12" s="9"/>
      <c r="AF12" s="9" t="str">
        <f t="shared" si="20"/>
        <v/>
      </c>
      <c r="AG12" s="9">
        <f>IF(AF12="",0,VLOOKUP(AF12,Pointage[#All],2,FALSE)*AG$8)</f>
        <v>0</v>
      </c>
      <c r="AH12" s="50">
        <f t="shared" si="21"/>
        <v>0</v>
      </c>
      <c r="AI12" s="7">
        <v>63.27</v>
      </c>
      <c r="AJ12" s="9">
        <f t="shared" si="22"/>
        <v>3</v>
      </c>
      <c r="AK12" s="9">
        <f>IF(AJ12="",0,VLOOKUP(AJ12,Pointage[#All],2,FALSE)*AK$8)</f>
        <v>16</v>
      </c>
      <c r="AL12" s="7">
        <v>62.59</v>
      </c>
      <c r="AM12" s="9">
        <f t="shared" si="23"/>
        <v>4</v>
      </c>
      <c r="AN12" s="9">
        <f>IF(AM12="",0,VLOOKUP(AM12,Pointage[#All],2,FALSE)*AN$8)</f>
        <v>15</v>
      </c>
      <c r="AO12" s="9"/>
      <c r="AP12" s="9" t="str">
        <f t="shared" si="24"/>
        <v/>
      </c>
      <c r="AQ12" s="9">
        <f>IF(AP12="",0,VLOOKUP(AP12,Pointage[#All],2,FALSE)*AQ$8)</f>
        <v>0</v>
      </c>
      <c r="AR12" s="9">
        <v>63.76</v>
      </c>
      <c r="AS12" s="9">
        <f t="shared" si="25"/>
        <v>4</v>
      </c>
      <c r="AT12" s="9">
        <f>IF(AS12="",0,VLOOKUP(AS12,Pointage[#All],2,FALSE)*AT$8)</f>
        <v>18</v>
      </c>
      <c r="AU12" s="22">
        <f t="shared" si="36"/>
        <v>49</v>
      </c>
      <c r="AV12" s="7"/>
      <c r="AW12" s="9" t="str">
        <f t="shared" si="26"/>
        <v/>
      </c>
      <c r="AX12" s="9">
        <f>IF(AW12="",0,VLOOKUP(AW12,Pointage[#All],2,FALSE)*AX$8)</f>
        <v>0</v>
      </c>
      <c r="AY12" s="9">
        <v>64.31</v>
      </c>
      <c r="AZ12" s="38">
        <f t="shared" si="27"/>
        <v>3</v>
      </c>
      <c r="BA12" s="38">
        <f>IF(AZ12="",0,VLOOKUP(AZ12,Pointage[#All],2,FALSE)*BA$8)</f>
        <v>16</v>
      </c>
      <c r="BB12" s="38">
        <v>62.8</v>
      </c>
      <c r="BC12" s="38">
        <f t="shared" si="28"/>
        <v>3</v>
      </c>
      <c r="BD12" s="38">
        <f>IF(BC12="",0,VLOOKUP(BC12,Pointage[#All],2,FALSE)*BD$8)</f>
        <v>16</v>
      </c>
      <c r="BE12" s="38">
        <v>62.24</v>
      </c>
      <c r="BF12" s="38">
        <f t="shared" si="29"/>
        <v>5</v>
      </c>
      <c r="BG12" s="38">
        <f>IF(BF12="",0,VLOOKUP(BF12,Pointage[#All],2,FALSE)*BG$8)</f>
        <v>12</v>
      </c>
      <c r="BH12" s="52">
        <f t="shared" si="30"/>
        <v>44</v>
      </c>
      <c r="BI12" s="9">
        <v>66.8</v>
      </c>
      <c r="BJ12" s="37">
        <f t="shared" si="31"/>
        <v>3</v>
      </c>
      <c r="BK12" s="37">
        <f>IF(BJ12="",0,VLOOKUP(BJ12,Pointage[#All],2,FALSE)*BK$8)</f>
        <v>24</v>
      </c>
      <c r="BL12" s="38">
        <v>64.8</v>
      </c>
      <c r="BM12" s="37">
        <f t="shared" si="32"/>
        <v>2</v>
      </c>
      <c r="BN12" s="37">
        <f>IF(BM12="",0,VLOOKUP(BM12,Pointage[#All],2,FALSE)*BN$8)</f>
        <v>30</v>
      </c>
      <c r="BO12" s="38">
        <v>65.3</v>
      </c>
      <c r="BP12" s="37">
        <f t="shared" si="33"/>
        <v>4</v>
      </c>
      <c r="BQ12" s="37">
        <f>IF(BP12="",0,VLOOKUP(BP12,Pointage[#All],2,FALSE)*BQ$8)</f>
        <v>12</v>
      </c>
      <c r="BR12" s="39">
        <f t="shared" si="34"/>
        <v>66</v>
      </c>
      <c r="BS12" s="9">
        <v>65.861999999999995</v>
      </c>
      <c r="BT12" s="21">
        <f t="shared" si="37"/>
        <v>3</v>
      </c>
      <c r="BU12" s="21">
        <f>IF(BT12="",0,VLOOKUP(BT12,Pointage[#All],2,FALSE)*BU$8)</f>
        <v>16</v>
      </c>
      <c r="BV12" s="9">
        <v>66</v>
      </c>
      <c r="BW12" s="21">
        <f t="shared" si="38"/>
        <v>3</v>
      </c>
      <c r="BX12" s="21">
        <f>IF(BW12="",0,VLOOKUP(BW12,Pointage[#All],2,FALSE)*BX$8)</f>
        <v>16</v>
      </c>
      <c r="BY12" s="9">
        <v>69.204999999999998</v>
      </c>
      <c r="BZ12" s="21">
        <f t="shared" si="39"/>
        <v>2</v>
      </c>
      <c r="CA12" s="21">
        <f>IF(BZ12="",0,VLOOKUP(BZ12,Pointage[#All],2,FALSE)*CA$8)</f>
        <v>30</v>
      </c>
      <c r="CB12" s="22">
        <f t="shared" si="40"/>
        <v>77.5</v>
      </c>
      <c r="CC12" s="24">
        <f t="shared" si="41"/>
        <v>99.5</v>
      </c>
    </row>
    <row r="13" spans="1:81" x14ac:dyDescent="0.25">
      <c r="A13" s="7"/>
      <c r="B13" s="26" t="s">
        <v>69</v>
      </c>
      <c r="C13" s="44" t="s">
        <v>70</v>
      </c>
      <c r="D13" s="44" t="s">
        <v>71</v>
      </c>
      <c r="E13" s="20">
        <f>U13+AH13++AU13+BH13+CB13+BR13</f>
        <v>132</v>
      </c>
      <c r="F13" s="9">
        <f t="shared" si="9"/>
        <v>4</v>
      </c>
      <c r="G13" s="9">
        <f t="shared" si="10"/>
        <v>6</v>
      </c>
      <c r="H13" s="9" t="str">
        <f t="shared" si="11"/>
        <v/>
      </c>
      <c r="I13" s="49">
        <v>57.115000000000002</v>
      </c>
      <c r="J13" s="9">
        <f t="shared" si="12"/>
        <v>4</v>
      </c>
      <c r="K13" s="9">
        <f>IF(J13="",0,VLOOKUP(J13,Pointage[#All],2,FALSE)*K$8)</f>
        <v>12</v>
      </c>
      <c r="L13" s="48">
        <v>60.344000000000001</v>
      </c>
      <c r="M13" s="9">
        <f t="shared" si="13"/>
        <v>3</v>
      </c>
      <c r="N13" s="9">
        <f>IF(M13="",0,VLOOKUP(M13,Pointage[#All],2,FALSE)*N$8)</f>
        <v>16</v>
      </c>
      <c r="O13" s="9"/>
      <c r="P13" s="9" t="str">
        <f t="shared" si="14"/>
        <v/>
      </c>
      <c r="Q13" s="9">
        <f>IF(P13="",0,VLOOKUP(P13,Pointage[#All],2,FALSE)*Q$8)</f>
        <v>0</v>
      </c>
      <c r="R13" s="48">
        <v>61.234999999999999</v>
      </c>
      <c r="S13" s="9">
        <f t="shared" si="15"/>
        <v>5</v>
      </c>
      <c r="T13" s="9">
        <f>IF(S13="",0,VLOOKUP(S13,Pointage[#All],2,FALSE)*T$8)</f>
        <v>10</v>
      </c>
      <c r="U13" s="50">
        <f t="shared" si="16"/>
        <v>38</v>
      </c>
      <c r="V13" s="7"/>
      <c r="W13" s="21" t="str">
        <f t="shared" si="17"/>
        <v/>
      </c>
      <c r="X13" s="21">
        <f>IF(W13="",0,VLOOKUP(W13,Pointage[#All],2,FALSE)*X$8)</f>
        <v>0</v>
      </c>
      <c r="Y13" s="9"/>
      <c r="Z13" s="21" t="str">
        <f t="shared" si="18"/>
        <v/>
      </c>
      <c r="AA13" s="21">
        <f>IF(Z13="",0,VLOOKUP(Z13,Pointage[#All],2,FALSE)*AA$8)</f>
        <v>0</v>
      </c>
      <c r="AB13" s="9"/>
      <c r="AC13" s="21" t="str">
        <f t="shared" si="19"/>
        <v/>
      </c>
      <c r="AD13" s="21">
        <f>IF(AC13="",0,VLOOKUP(AC13,Pointage[#All],2,FALSE)*AD$8)</f>
        <v>0</v>
      </c>
      <c r="AE13" s="9"/>
      <c r="AF13" s="21" t="str">
        <f t="shared" si="20"/>
        <v/>
      </c>
      <c r="AG13" s="21">
        <f>IF(AF13="",0,VLOOKUP(AF13,Pointage[#All],2,FALSE)*AG$8)</f>
        <v>0</v>
      </c>
      <c r="AH13" s="22">
        <f t="shared" si="21"/>
        <v>0</v>
      </c>
      <c r="AI13" s="7">
        <v>60.77</v>
      </c>
      <c r="AJ13" s="21">
        <f t="shared" si="22"/>
        <v>4</v>
      </c>
      <c r="AK13" s="21">
        <f>IF(AJ13="",0,VLOOKUP(AJ13,Pointage[#All],2,FALSE)*AK$8)</f>
        <v>12</v>
      </c>
      <c r="AL13" s="7">
        <v>57.41</v>
      </c>
      <c r="AM13" s="21">
        <f t="shared" si="23"/>
        <v>5</v>
      </c>
      <c r="AN13" s="21">
        <f>IF(AM13="",0,VLOOKUP(AM13,Pointage[#All],2,FALSE)*AN$8)</f>
        <v>10</v>
      </c>
      <c r="AO13" s="9"/>
      <c r="AP13" s="21" t="str">
        <f t="shared" si="24"/>
        <v/>
      </c>
      <c r="AQ13" s="21">
        <f>IF(AP13="",0,VLOOKUP(AP13,Pointage[#All],2,FALSE)*AQ$8)</f>
        <v>0</v>
      </c>
      <c r="AR13" s="9">
        <v>61.62</v>
      </c>
      <c r="AS13" s="21">
        <f t="shared" si="25"/>
        <v>6</v>
      </c>
      <c r="AT13" s="21">
        <f>IF(AS13="",0,VLOOKUP(AS13,Pointage[#All],2,FALSE)*AT$8)</f>
        <v>6</v>
      </c>
      <c r="AU13" s="22">
        <f t="shared" si="36"/>
        <v>28</v>
      </c>
      <c r="AV13" s="7"/>
      <c r="AW13" s="21" t="str">
        <f t="shared" si="26"/>
        <v/>
      </c>
      <c r="AX13" s="21">
        <f>IF(AW13="",0,VLOOKUP(AW13,Pointage[#All],2,FALSE)*AX$8)</f>
        <v>0</v>
      </c>
      <c r="AY13" s="9">
        <v>60.69</v>
      </c>
      <c r="AZ13" s="37">
        <f t="shared" si="27"/>
        <v>4</v>
      </c>
      <c r="BA13" s="37">
        <f>IF(AZ13="",0,VLOOKUP(AZ13,Pointage[#All],2,FALSE)*BA$8)</f>
        <v>12</v>
      </c>
      <c r="BB13" s="38">
        <v>56</v>
      </c>
      <c r="BC13" s="37">
        <f t="shared" si="28"/>
        <v>4</v>
      </c>
      <c r="BD13" s="37">
        <f>IF(BC13="",0,VLOOKUP(BC13,Pointage[#All],2,FALSE)*BD$8)</f>
        <v>12</v>
      </c>
      <c r="BE13" s="38">
        <v>64.27</v>
      </c>
      <c r="BF13" s="37">
        <f t="shared" si="29"/>
        <v>4</v>
      </c>
      <c r="BG13" s="37">
        <f>IF(BF13="",0,VLOOKUP(BF13,Pointage[#All],2,FALSE)*BG$8)</f>
        <v>18</v>
      </c>
      <c r="BH13" s="39">
        <f t="shared" si="30"/>
        <v>42</v>
      </c>
      <c r="BI13" s="9">
        <v>65.5</v>
      </c>
      <c r="BJ13" s="37">
        <f t="shared" si="31"/>
        <v>5</v>
      </c>
      <c r="BK13" s="37">
        <f>IF(BJ13="",0,VLOOKUP(BJ13,Pointage[#All],2,FALSE)*BK$8)</f>
        <v>12</v>
      </c>
      <c r="BL13" s="38">
        <v>60</v>
      </c>
      <c r="BM13" s="37">
        <f t="shared" si="32"/>
        <v>5</v>
      </c>
      <c r="BN13" s="37">
        <f>IF(BM13="",0,VLOOKUP(BM13,Pointage[#All],2,FALSE)*BN$8)</f>
        <v>12</v>
      </c>
      <c r="BO13" s="38">
        <v>0</v>
      </c>
      <c r="BP13" s="37" t="str">
        <f t="shared" si="33"/>
        <v/>
      </c>
      <c r="BQ13" s="37">
        <f>IF(BP13="",0,VLOOKUP(BP13,Pointage[#All],2,FALSE)*BQ$8)</f>
        <v>0</v>
      </c>
      <c r="BR13" s="39">
        <f t="shared" si="34"/>
        <v>24</v>
      </c>
      <c r="BS13" s="9"/>
      <c r="BT13" s="21" t="str">
        <f t="shared" si="37"/>
        <v/>
      </c>
      <c r="BU13" s="21">
        <f>IF(BT13="",0,VLOOKUP(BT13,Pointage[#All],2,FALSE)*BU$8)</f>
        <v>0</v>
      </c>
      <c r="BV13" s="9"/>
      <c r="BW13" s="21" t="str">
        <f t="shared" si="38"/>
        <v/>
      </c>
      <c r="BX13" s="21">
        <f>IF(BW13="",0,VLOOKUP(BW13,Pointage[#All],2,FALSE)*BX$8)</f>
        <v>0</v>
      </c>
      <c r="BY13" s="9"/>
      <c r="BZ13" s="21" t="str">
        <f t="shared" si="39"/>
        <v/>
      </c>
      <c r="CA13" s="21">
        <f>IF(BZ13="",0,VLOOKUP(BZ13,Pointage[#All],2,FALSE)*CA$8)</f>
        <v>0</v>
      </c>
      <c r="CB13" s="22">
        <f t="shared" si="40"/>
        <v>0</v>
      </c>
      <c r="CC13" s="24">
        <f t="shared" si="41"/>
        <v>34</v>
      </c>
    </row>
    <row r="14" spans="1:81" x14ac:dyDescent="0.25">
      <c r="A14" s="7"/>
      <c r="B14" s="26" t="s">
        <v>131</v>
      </c>
      <c r="C14" s="44" t="s">
        <v>132</v>
      </c>
      <c r="D14" s="44" t="s">
        <v>133</v>
      </c>
      <c r="E14" s="20">
        <f t="shared" si="8"/>
        <v>358</v>
      </c>
      <c r="F14" s="21">
        <f t="shared" si="9"/>
        <v>1</v>
      </c>
      <c r="G14" s="21">
        <f t="shared" si="10"/>
        <v>1</v>
      </c>
      <c r="H14" s="21" t="str">
        <f t="shared" si="11"/>
        <v>Or</v>
      </c>
      <c r="I14" s="7"/>
      <c r="J14" s="21" t="str">
        <f t="shared" si="12"/>
        <v/>
      </c>
      <c r="K14" s="21">
        <f>IF(J14="",0,VLOOKUP(J14,Pointage[#All],2,FALSE)*K$8)</f>
        <v>0</v>
      </c>
      <c r="L14" s="9"/>
      <c r="M14" s="21" t="str">
        <f t="shared" si="13"/>
        <v/>
      </c>
      <c r="N14" s="21">
        <f>IF(M14="",0,VLOOKUP(M14,Pointage[#All],2,FALSE)*N$8)</f>
        <v>0</v>
      </c>
      <c r="O14" s="9"/>
      <c r="P14" s="21" t="str">
        <f t="shared" si="14"/>
        <v/>
      </c>
      <c r="Q14" s="21">
        <f>IF(P14="",0,VLOOKUP(P14,Pointage[#All],2,FALSE)*Q$8)</f>
        <v>0</v>
      </c>
      <c r="R14" s="9"/>
      <c r="S14" s="21" t="str">
        <f t="shared" si="15"/>
        <v/>
      </c>
      <c r="T14" s="21">
        <f>IF(S14="",0,VLOOKUP(S14,Pointage[#All],2,FALSE)*T$8)</f>
        <v>0</v>
      </c>
      <c r="U14" s="22">
        <f t="shared" si="16"/>
        <v>0</v>
      </c>
      <c r="V14" s="7"/>
      <c r="W14" s="21" t="str">
        <f t="shared" si="17"/>
        <v/>
      </c>
      <c r="X14" s="21">
        <f>IF(W14="",0,VLOOKUP(W14,Pointage[#All],2,FALSE)*X$8)</f>
        <v>0</v>
      </c>
      <c r="Y14" s="9"/>
      <c r="Z14" s="21" t="str">
        <f t="shared" si="18"/>
        <v/>
      </c>
      <c r="AA14" s="21">
        <f>IF(Z14="",0,VLOOKUP(Z14,Pointage[#All],2,FALSE)*AA$8)</f>
        <v>0</v>
      </c>
      <c r="AB14" s="9"/>
      <c r="AC14" s="21" t="str">
        <f t="shared" si="19"/>
        <v/>
      </c>
      <c r="AD14" s="21">
        <f>IF(AC14="",0,VLOOKUP(AC14,Pointage[#All],2,FALSE)*AD$8)</f>
        <v>0</v>
      </c>
      <c r="AE14" s="9"/>
      <c r="AF14" s="21" t="str">
        <f t="shared" si="20"/>
        <v/>
      </c>
      <c r="AG14" s="21">
        <f>IF(AF14="",0,VLOOKUP(AF14,Pointage[#All],2,FALSE)*AG$8)</f>
        <v>0</v>
      </c>
      <c r="AH14" s="22">
        <f t="shared" ref="AH14:AH20" si="42">IF(X14="","",X14+AA14+AG14)</f>
        <v>0</v>
      </c>
      <c r="AI14" s="7">
        <v>67.5</v>
      </c>
      <c r="AJ14" s="21">
        <f t="shared" si="22"/>
        <v>1</v>
      </c>
      <c r="AK14" s="21">
        <f>IF(AJ14="",0,VLOOKUP(AJ14,Pointage[#All],2,FALSE)*AK$8)</f>
        <v>24</v>
      </c>
      <c r="AL14" s="7">
        <v>66.209999999999994</v>
      </c>
      <c r="AM14" s="21">
        <f t="shared" si="23"/>
        <v>1</v>
      </c>
      <c r="AN14" s="21">
        <f>IF(AM14="",0,VLOOKUP(AM14,Pointage[#All],2,FALSE)*AN$8)</f>
        <v>30</v>
      </c>
      <c r="AO14" s="9"/>
      <c r="AP14" s="21" t="str">
        <f t="shared" si="24"/>
        <v/>
      </c>
      <c r="AQ14" s="21">
        <f>IF(AP14="",0,VLOOKUP(AP14,Pointage[#All],2,FALSE)*AQ$8)</f>
        <v>0</v>
      </c>
      <c r="AR14" s="9">
        <v>68.47</v>
      </c>
      <c r="AS14" s="21">
        <f t="shared" si="25"/>
        <v>1</v>
      </c>
      <c r="AT14" s="21">
        <f>IF(AS14="",0,VLOOKUP(AS14,Pointage[#All],2,FALSE)*AT$8)</f>
        <v>36</v>
      </c>
      <c r="AU14" s="22">
        <f>AK14+AN14+AT14</f>
        <v>90</v>
      </c>
      <c r="AV14" s="7"/>
      <c r="AW14" s="21" t="str">
        <f t="shared" si="26"/>
        <v/>
      </c>
      <c r="AX14" s="31">
        <f>IF(AW14="",0,VLOOKUP(AW14,Pointage[#All],2,FALSE)*AX$8)</f>
        <v>0</v>
      </c>
      <c r="AY14" s="9">
        <v>72.41</v>
      </c>
      <c r="AZ14" s="37">
        <f t="shared" si="27"/>
        <v>1</v>
      </c>
      <c r="BA14" s="37">
        <f>IF(AZ14="",0,VLOOKUP(AZ14,Pointage[#All],2,FALSE)*BA$8)</f>
        <v>24</v>
      </c>
      <c r="BB14" s="38">
        <v>71.2</v>
      </c>
      <c r="BC14" s="37">
        <f t="shared" si="28"/>
        <v>1</v>
      </c>
      <c r="BD14" s="37">
        <f>IF(BC14="",0,VLOOKUP(BC14,Pointage[#All],2,FALSE)*BD$8)</f>
        <v>24</v>
      </c>
      <c r="BE14" s="38">
        <v>64.47</v>
      </c>
      <c r="BF14" s="37">
        <f t="shared" si="29"/>
        <v>3</v>
      </c>
      <c r="BG14" s="37">
        <f>IF(BF14="",0,VLOOKUP(BF14,Pointage[#All],2,FALSE)*BG$8)</f>
        <v>24</v>
      </c>
      <c r="BH14" s="39">
        <f t="shared" si="30"/>
        <v>72</v>
      </c>
      <c r="BI14" s="9">
        <v>71.5</v>
      </c>
      <c r="BJ14" s="37">
        <f t="shared" si="31"/>
        <v>1</v>
      </c>
      <c r="BK14" s="37">
        <f>IF(BJ14="",0,VLOOKUP(BJ14,Pointage[#All],2,FALSE)*BK$8)</f>
        <v>36</v>
      </c>
      <c r="BL14" s="38">
        <v>69.8</v>
      </c>
      <c r="BM14" s="37">
        <f t="shared" si="32"/>
        <v>1</v>
      </c>
      <c r="BN14" s="37">
        <f>IF(BM14="",0,VLOOKUP(BM14,Pointage[#All],2,FALSE)*BN$8)</f>
        <v>36</v>
      </c>
      <c r="BO14" s="38">
        <v>69.400000000000006</v>
      </c>
      <c r="BP14" s="37">
        <f t="shared" si="33"/>
        <v>1</v>
      </c>
      <c r="BQ14" s="37">
        <f>IF(BP14="",0,VLOOKUP(BP14,Pointage[#All],2,FALSE)*BQ$8)</f>
        <v>24</v>
      </c>
      <c r="BR14" s="39">
        <f t="shared" si="34"/>
        <v>96</v>
      </c>
      <c r="BS14" s="9">
        <v>74.481999999999999</v>
      </c>
      <c r="BT14" s="21">
        <f t="shared" si="37"/>
        <v>1</v>
      </c>
      <c r="BU14" s="21">
        <f>IF(BT14="",0,VLOOKUP(BT14,Pointage[#All],2,FALSE)*BU$8)</f>
        <v>24</v>
      </c>
      <c r="BV14" s="9">
        <v>69.8</v>
      </c>
      <c r="BW14" s="21">
        <f t="shared" si="38"/>
        <v>2</v>
      </c>
      <c r="BX14" s="21">
        <f>IF(BW14="",0,VLOOKUP(BW14,Pointage[#All],2,FALSE)*BX$8)</f>
        <v>20</v>
      </c>
      <c r="BY14" s="9">
        <v>74.704999999999998</v>
      </c>
      <c r="BZ14" s="21">
        <f t="shared" si="39"/>
        <v>1</v>
      </c>
      <c r="CA14" s="21">
        <f>IF(BZ14="",0,VLOOKUP(BZ14,Pointage[#All],2,FALSE)*CA$8)</f>
        <v>36</v>
      </c>
      <c r="CB14" s="22">
        <f t="shared" si="40"/>
        <v>100</v>
      </c>
      <c r="CC14" s="24">
        <f t="shared" si="41"/>
        <v>129</v>
      </c>
    </row>
    <row r="15" spans="1:81" x14ac:dyDescent="0.25">
      <c r="A15" s="7"/>
      <c r="B15" s="26" t="s">
        <v>134</v>
      </c>
      <c r="C15" s="44" t="s">
        <v>136</v>
      </c>
      <c r="D15" s="44" t="s">
        <v>135</v>
      </c>
      <c r="E15" s="20">
        <f>U15+AH15++AU15+BH15+CB15+BR15</f>
        <v>45</v>
      </c>
      <c r="F15" s="21">
        <f t="shared" si="9"/>
        <v>6</v>
      </c>
      <c r="G15" s="21" t="str">
        <f t="shared" si="10"/>
        <v/>
      </c>
      <c r="H15" s="21" t="str">
        <f t="shared" si="11"/>
        <v/>
      </c>
      <c r="I15" s="7"/>
      <c r="J15" s="21" t="str">
        <f t="shared" si="12"/>
        <v/>
      </c>
      <c r="K15" s="21">
        <f>IF(J15="",0,VLOOKUP(J15,Pointage[#All],2,FALSE)*K$8)</f>
        <v>0</v>
      </c>
      <c r="L15" s="9"/>
      <c r="M15" s="21" t="str">
        <f t="shared" si="13"/>
        <v/>
      </c>
      <c r="N15" s="21">
        <f>IF(M15="",0,VLOOKUP(M15,Pointage[#All],2,FALSE)*N$8)</f>
        <v>0</v>
      </c>
      <c r="O15" s="9"/>
      <c r="P15" s="21" t="str">
        <f t="shared" si="14"/>
        <v/>
      </c>
      <c r="Q15" s="21">
        <f>IF(P15="",0,VLOOKUP(P15,Pointage[#All],2,FALSE)*Q$8)</f>
        <v>0</v>
      </c>
      <c r="R15" s="9"/>
      <c r="S15" s="21" t="str">
        <f t="shared" si="15"/>
        <v/>
      </c>
      <c r="T15" s="21">
        <f>IF(S15="",0,VLOOKUP(S15,Pointage[#All],2,FALSE)*T$8)</f>
        <v>0</v>
      </c>
      <c r="U15" s="22">
        <f t="shared" ref="U15:U20" si="43">IF(K15="","",K15+N15+T15)</f>
        <v>0</v>
      </c>
      <c r="V15" s="7"/>
      <c r="W15" s="21" t="str">
        <f t="shared" si="17"/>
        <v/>
      </c>
      <c r="X15" s="21">
        <f>IF(W15="",0,VLOOKUP(W15,Pointage[#All],2,FALSE)*X$8)</f>
        <v>0</v>
      </c>
      <c r="Y15" s="9"/>
      <c r="Z15" s="21" t="str">
        <f t="shared" si="18"/>
        <v/>
      </c>
      <c r="AA15" s="21">
        <f>IF(Z15="",0,VLOOKUP(Z15,Pointage[#All],2,FALSE)*AA$8)</f>
        <v>0</v>
      </c>
      <c r="AB15" s="9"/>
      <c r="AC15" s="21" t="str">
        <f t="shared" si="19"/>
        <v/>
      </c>
      <c r="AD15" s="21">
        <f>IF(AC15="",0,VLOOKUP(AC15,Pointage[#All],2,FALSE)*AD$8)</f>
        <v>0</v>
      </c>
      <c r="AE15" s="9"/>
      <c r="AF15" s="21" t="str">
        <f t="shared" si="20"/>
        <v/>
      </c>
      <c r="AG15" s="21">
        <f>IF(AF15="",0,VLOOKUP(AF15,Pointage[#All],2,FALSE)*AG$8)</f>
        <v>0</v>
      </c>
      <c r="AH15" s="22">
        <f t="shared" si="42"/>
        <v>0</v>
      </c>
      <c r="AI15" s="7">
        <v>63.85</v>
      </c>
      <c r="AJ15" s="21">
        <f t="shared" si="22"/>
        <v>2</v>
      </c>
      <c r="AK15" s="21">
        <f>IF(AJ15="",0,VLOOKUP(AJ15,Pointage[#All],2,FALSE)*AK$8)</f>
        <v>20</v>
      </c>
      <c r="AL15" s="7">
        <v>64.48</v>
      </c>
      <c r="AM15" s="21">
        <f t="shared" si="23"/>
        <v>2</v>
      </c>
      <c r="AN15" s="21">
        <f>IF(AM15="",0,VLOOKUP(AM15,Pointage[#All],2,FALSE)*AN$8)</f>
        <v>25</v>
      </c>
      <c r="AO15" s="9">
        <v>64.2</v>
      </c>
      <c r="AP15" s="21">
        <f t="shared" si="24"/>
        <v>2</v>
      </c>
      <c r="AQ15" s="21">
        <f>IF(AP15="",0,VLOOKUP(AP15,Pointage[#All],2,FALSE)*AQ$8)</f>
        <v>10</v>
      </c>
      <c r="AR15" s="9"/>
      <c r="AS15" s="21" t="str">
        <f t="shared" si="25"/>
        <v/>
      </c>
      <c r="AT15" s="21">
        <f>IF(AS15="",0,VLOOKUP(AS15,Pointage[#All],2,FALSE)*AT$8)</f>
        <v>0</v>
      </c>
      <c r="AU15" s="22">
        <f t="shared" si="36"/>
        <v>45</v>
      </c>
      <c r="AV15" s="7"/>
      <c r="AW15" s="21" t="str">
        <f t="shared" si="26"/>
        <v/>
      </c>
      <c r="AX15" s="21">
        <f>IF(AW15="",0,VLOOKUP(AW15,Pointage[#All],2,FALSE)*AX$8)</f>
        <v>0</v>
      </c>
      <c r="AY15" s="9"/>
      <c r="AZ15" s="37" t="str">
        <f t="shared" si="27"/>
        <v/>
      </c>
      <c r="BA15" s="37">
        <f>IF(AZ15="",0,VLOOKUP(AZ15,Pointage[#All],2,FALSE)*BA$8)</f>
        <v>0</v>
      </c>
      <c r="BB15" s="38"/>
      <c r="BC15" s="37" t="str">
        <f t="shared" si="28"/>
        <v/>
      </c>
      <c r="BD15" s="37">
        <f>IF(BC15="",0,VLOOKUP(BC15,Pointage[#All],2,FALSE)*BD$8)</f>
        <v>0</v>
      </c>
      <c r="BE15" s="38"/>
      <c r="BF15" s="37" t="str">
        <f t="shared" si="29"/>
        <v/>
      </c>
      <c r="BG15" s="37">
        <f>IF(BF15="",0,VLOOKUP(BF15,Pointage[#All],2,FALSE)*BG$8)</f>
        <v>0</v>
      </c>
      <c r="BH15" s="39">
        <f t="shared" si="30"/>
        <v>0</v>
      </c>
      <c r="BI15" s="9"/>
      <c r="BJ15" s="37" t="str">
        <f t="shared" si="31"/>
        <v/>
      </c>
      <c r="BK15" s="37">
        <f>IF(BJ15="",0,VLOOKUP(BJ15,Pointage[#All],2,FALSE)*BK$8)</f>
        <v>0</v>
      </c>
      <c r="BL15" s="38"/>
      <c r="BM15" s="37" t="str">
        <f t="shared" si="32"/>
        <v/>
      </c>
      <c r="BN15" s="37">
        <f>IF(BM15="",0,VLOOKUP(BM15,Pointage[#All],2,FALSE)*BN$8)</f>
        <v>0</v>
      </c>
      <c r="BO15" s="38"/>
      <c r="BP15" s="37" t="str">
        <f t="shared" si="33"/>
        <v/>
      </c>
      <c r="BQ15" s="37">
        <f>IF(BP15="",0,VLOOKUP(BP15,Pointage[#All],2,FALSE)*BQ$8)</f>
        <v>0</v>
      </c>
      <c r="BR15" s="39">
        <f t="shared" si="34"/>
        <v>0</v>
      </c>
      <c r="BS15" s="9"/>
      <c r="BT15" s="21" t="str">
        <f t="shared" ref="BT15:BT20" si="44">IF(BS15=0,"",RANK(BS15,BS$10:BS$20,0))</f>
        <v/>
      </c>
      <c r="BU15" s="21">
        <f>IF(BT15="",0,VLOOKUP(BT15,Pointage[#All],2,FALSE)*BU$8)</f>
        <v>0</v>
      </c>
      <c r="BV15" s="9"/>
      <c r="BW15" s="21" t="str">
        <f t="shared" ref="BW15:BW20" si="45">IF(BV15=0,"",RANK(BV15,BV$10:BV$20,0))</f>
        <v/>
      </c>
      <c r="BX15" s="21">
        <f>IF(BW15="",0,VLOOKUP(BW15,Pointage[#All],2,FALSE)*BX$8)</f>
        <v>0</v>
      </c>
      <c r="BY15" s="9"/>
      <c r="BZ15" s="21" t="str">
        <f>IF(BY15=0,"",RANK(BY15,BY$4:BY$41,0))</f>
        <v/>
      </c>
      <c r="CA15" s="21">
        <f>IF(BZ15="",0,VLOOKUP(BZ15,Pointage[#All],2,FALSE)*CA$8)</f>
        <v>0</v>
      </c>
      <c r="CB15" s="22">
        <f t="shared" si="35"/>
        <v>0</v>
      </c>
      <c r="CC15" s="24">
        <f t="shared" si="41"/>
        <v>0</v>
      </c>
    </row>
    <row r="16" spans="1:81" x14ac:dyDescent="0.25">
      <c r="A16" s="7"/>
      <c r="B16" s="26" t="s">
        <v>160</v>
      </c>
      <c r="C16" s="44" t="s">
        <v>161</v>
      </c>
      <c r="D16" s="44"/>
      <c r="E16" s="20">
        <f>U16+AH16++AU16+BH16+CB16+BR16</f>
        <v>18</v>
      </c>
      <c r="F16" s="21">
        <f t="shared" si="9"/>
        <v>8</v>
      </c>
      <c r="G16" s="21" t="str">
        <f t="shared" si="10"/>
        <v/>
      </c>
      <c r="H16" s="21" t="str">
        <f t="shared" si="11"/>
        <v/>
      </c>
      <c r="I16" s="7"/>
      <c r="J16" s="21" t="str">
        <f t="shared" si="12"/>
        <v/>
      </c>
      <c r="K16" s="21">
        <f>IF(J16="",0,VLOOKUP(J16,Pointage[#All],2,FALSE)*K$8)</f>
        <v>0</v>
      </c>
      <c r="L16" s="9"/>
      <c r="M16" s="21" t="str">
        <f t="shared" si="13"/>
        <v/>
      </c>
      <c r="N16" s="21">
        <f>IF(M16="",0,VLOOKUP(M16,Pointage[#All],2,FALSE)*N$8)</f>
        <v>0</v>
      </c>
      <c r="O16" s="9"/>
      <c r="P16" s="21" t="str">
        <f t="shared" si="14"/>
        <v/>
      </c>
      <c r="Q16" s="21">
        <f>IF(P16="",0,VLOOKUP(P16,Pointage[#All],2,FALSE)*Q$8)</f>
        <v>0</v>
      </c>
      <c r="R16" s="9"/>
      <c r="S16" s="21" t="str">
        <f t="shared" si="15"/>
        <v/>
      </c>
      <c r="T16" s="21">
        <f>IF(S16="",0,VLOOKUP(S16,Pointage[#All],2,FALSE)*T$8)</f>
        <v>0</v>
      </c>
      <c r="U16" s="22">
        <f t="shared" si="43"/>
        <v>0</v>
      </c>
      <c r="V16" s="7"/>
      <c r="W16" s="21" t="str">
        <f t="shared" si="17"/>
        <v/>
      </c>
      <c r="X16" s="21">
        <f>IF(W16="",0,VLOOKUP(W16,Pointage[#All],2,FALSE)*X$8)</f>
        <v>0</v>
      </c>
      <c r="Y16" s="9"/>
      <c r="Z16" s="21" t="str">
        <f t="shared" si="18"/>
        <v/>
      </c>
      <c r="AA16" s="21">
        <f>IF(Z16="",0,VLOOKUP(Z16,Pointage[#All],2,FALSE)*AA$8)</f>
        <v>0</v>
      </c>
      <c r="AB16" s="9"/>
      <c r="AC16" s="21" t="str">
        <f t="shared" si="19"/>
        <v/>
      </c>
      <c r="AD16" s="21">
        <f>IF(AC16="",0,VLOOKUP(AC16,Pointage[#All],2,FALSE)*AD$8)</f>
        <v>0</v>
      </c>
      <c r="AE16" s="9"/>
      <c r="AF16" s="21" t="str">
        <f t="shared" si="20"/>
        <v/>
      </c>
      <c r="AG16" s="21">
        <f>IF(AF16="",0,VLOOKUP(AF16,Pointage[#All],2,FALSE)*AG$8)</f>
        <v>0</v>
      </c>
      <c r="AH16" s="22">
        <f t="shared" si="42"/>
        <v>0</v>
      </c>
      <c r="AI16" s="7"/>
      <c r="AJ16" s="21" t="str">
        <f t="shared" si="22"/>
        <v/>
      </c>
      <c r="AK16" s="21">
        <f>IF(AJ16="",0,VLOOKUP(AJ16,Pointage[#All],2,FALSE)*AK$8)</f>
        <v>0</v>
      </c>
      <c r="AL16" s="9"/>
      <c r="AM16" s="21"/>
      <c r="AN16" s="21"/>
      <c r="AO16" s="9"/>
      <c r="AP16" s="21" t="str">
        <f t="shared" si="24"/>
        <v/>
      </c>
      <c r="AQ16" s="21">
        <f>IF(AP16="",0,VLOOKUP(AP16,Pointage[#All],2,FALSE)*AQ$8)</f>
        <v>0</v>
      </c>
      <c r="AR16" s="9"/>
      <c r="AS16" s="21" t="str">
        <f t="shared" si="25"/>
        <v/>
      </c>
      <c r="AT16" s="21">
        <f>IF(AS16="",0,VLOOKUP(AS16,Pointage[#All],2,FALSE)*AT$8)</f>
        <v>0</v>
      </c>
      <c r="AU16" s="22">
        <f t="shared" si="36"/>
        <v>0</v>
      </c>
      <c r="AV16" s="7"/>
      <c r="AW16" s="21" t="str">
        <f t="shared" si="26"/>
        <v/>
      </c>
      <c r="AX16" s="31">
        <f>IF(AW16="",0,VLOOKUP(AW16,Pointage[#All],2,FALSE)*AX$8)</f>
        <v>0</v>
      </c>
      <c r="AY16" s="9"/>
      <c r="AZ16" s="37" t="str">
        <f t="shared" si="27"/>
        <v/>
      </c>
      <c r="BA16" s="37">
        <f>IF(AZ16="",0,VLOOKUP(AZ16,Pointage[#All],2,FALSE)*BA$8)</f>
        <v>0</v>
      </c>
      <c r="BB16" s="38"/>
      <c r="BC16" s="37" t="str">
        <f t="shared" si="28"/>
        <v/>
      </c>
      <c r="BD16" s="37">
        <f>IF(BC16="",0,VLOOKUP(BC16,Pointage[#All],2,FALSE)*BD$8)</f>
        <v>0</v>
      </c>
      <c r="BE16" s="38"/>
      <c r="BF16" s="37" t="str">
        <f t="shared" si="29"/>
        <v/>
      </c>
      <c r="BG16" s="37">
        <f>IF(BF16="",0,VLOOKUP(BF16,Pointage[#All],2,FALSE)*BG$8)</f>
        <v>0</v>
      </c>
      <c r="BH16" s="39">
        <f t="shared" si="30"/>
        <v>0</v>
      </c>
      <c r="BI16" s="9">
        <v>61.7</v>
      </c>
      <c r="BJ16" s="37">
        <f t="shared" si="31"/>
        <v>6</v>
      </c>
      <c r="BK16" s="37">
        <f>IF(BJ16="",0,VLOOKUP(BJ16,Pointage[#All],2,FALSE)*BK$8)</f>
        <v>6</v>
      </c>
      <c r="BL16" s="38">
        <v>60</v>
      </c>
      <c r="BM16" s="37">
        <f t="shared" si="32"/>
        <v>5</v>
      </c>
      <c r="BN16" s="37">
        <f>IF(BM16="",0,VLOOKUP(BM16,Pointage[#All],2,FALSE)*BN$8)</f>
        <v>12</v>
      </c>
      <c r="BO16" s="38"/>
      <c r="BP16" s="37" t="str">
        <f t="shared" si="33"/>
        <v/>
      </c>
      <c r="BQ16" s="37">
        <f>IF(BP16="",0,VLOOKUP(BP16,Pointage[#All],2,FALSE)*BQ$8)</f>
        <v>0</v>
      </c>
      <c r="BR16" s="39">
        <f t="shared" si="34"/>
        <v>18</v>
      </c>
      <c r="BS16" s="9"/>
      <c r="BT16" s="21" t="str">
        <f t="shared" si="44"/>
        <v/>
      </c>
      <c r="BU16" s="21">
        <f>IF(BT16="",0,VLOOKUP(BT16,Pointage[#All],2,FALSE)*BU$8)</f>
        <v>0</v>
      </c>
      <c r="BV16" s="9"/>
      <c r="BW16" s="21" t="str">
        <f t="shared" si="45"/>
        <v/>
      </c>
      <c r="BX16" s="21">
        <f>IF(BW16="",0,VLOOKUP(BW16,Pointage[#All],2,FALSE)*BX$8)</f>
        <v>0</v>
      </c>
      <c r="BY16" s="9"/>
      <c r="BZ16" s="21" t="str">
        <f>IF(BY16=0,"",RANK(BY16,BY$4:BY$41,0))</f>
        <v/>
      </c>
      <c r="CA16" s="21">
        <f>IF(BZ16="",0,VLOOKUP(BZ16,Pointage[#All],2,FALSE)*CA$8)</f>
        <v>0</v>
      </c>
      <c r="CB16" s="22">
        <f t="shared" si="35"/>
        <v>0</v>
      </c>
      <c r="CC16" s="24">
        <f t="shared" si="41"/>
        <v>0</v>
      </c>
    </row>
    <row r="17" spans="1:81" x14ac:dyDescent="0.25">
      <c r="A17" s="7"/>
      <c r="B17" s="26" t="s">
        <v>193</v>
      </c>
      <c r="C17" s="44" t="s">
        <v>194</v>
      </c>
      <c r="D17" s="44" t="s">
        <v>195</v>
      </c>
      <c r="E17" s="20">
        <f t="shared" ref="E17:E20" si="46">U17+AH17++AU17+BH17+CB17</f>
        <v>30</v>
      </c>
      <c r="F17" s="21">
        <f t="shared" si="9"/>
        <v>7</v>
      </c>
      <c r="G17" s="21" t="str">
        <f t="shared" si="10"/>
        <v/>
      </c>
      <c r="H17" s="21" t="str">
        <f t="shared" si="11"/>
        <v/>
      </c>
      <c r="I17" s="7"/>
      <c r="J17" s="21" t="str">
        <f t="shared" si="12"/>
        <v/>
      </c>
      <c r="K17" s="21">
        <f>IF(J17="",0,VLOOKUP(J17,Pointage[#All],2,FALSE)*K$8)</f>
        <v>0</v>
      </c>
      <c r="L17" s="9"/>
      <c r="M17" s="21" t="str">
        <f t="shared" si="13"/>
        <v/>
      </c>
      <c r="N17" s="21">
        <f>IF(M17="",0,VLOOKUP(M17,Pointage[#All],2,FALSE)*N$8)</f>
        <v>0</v>
      </c>
      <c r="O17" s="9"/>
      <c r="P17" s="21" t="str">
        <f t="shared" si="14"/>
        <v/>
      </c>
      <c r="Q17" s="21">
        <f>IF(P17="",0,VLOOKUP(P17,Pointage[#All],2,FALSE)*Q$8)</f>
        <v>0</v>
      </c>
      <c r="R17" s="9"/>
      <c r="S17" s="21" t="str">
        <f t="shared" si="15"/>
        <v/>
      </c>
      <c r="T17" s="21">
        <f>IF(S17="",0,VLOOKUP(S17,Pointage[#All],2,FALSE)*T$8)</f>
        <v>0</v>
      </c>
      <c r="U17" s="22">
        <f t="shared" si="43"/>
        <v>0</v>
      </c>
      <c r="V17" s="7"/>
      <c r="W17" s="21" t="str">
        <f t="shared" si="17"/>
        <v/>
      </c>
      <c r="X17" s="21">
        <f>IF(W17="",0,VLOOKUP(W17,Pointage[#All],2,FALSE)*X$8)</f>
        <v>0</v>
      </c>
      <c r="Y17" s="9"/>
      <c r="Z17" s="21" t="str">
        <f t="shared" si="18"/>
        <v/>
      </c>
      <c r="AA17" s="21">
        <f>IF(Z17="",0,VLOOKUP(Z17,Pointage[#All],2,FALSE)*AA$8)</f>
        <v>0</v>
      </c>
      <c r="AB17" s="9"/>
      <c r="AC17" s="21" t="str">
        <f t="shared" si="19"/>
        <v/>
      </c>
      <c r="AD17" s="21">
        <f>IF(AC17="",0,VLOOKUP(AC17,Pointage[#All],2,FALSE)*AD$8)</f>
        <v>0</v>
      </c>
      <c r="AE17" s="9"/>
      <c r="AF17" s="21" t="str">
        <f t="shared" si="20"/>
        <v/>
      </c>
      <c r="AG17" s="21">
        <f>IF(AF17="",0,VLOOKUP(AF17,Pointage[#All],2,FALSE)*AG$8)</f>
        <v>0</v>
      </c>
      <c r="AH17" s="22">
        <f t="shared" si="42"/>
        <v>0</v>
      </c>
      <c r="AI17" s="7"/>
      <c r="AJ17" s="21" t="str">
        <f t="shared" si="22"/>
        <v/>
      </c>
      <c r="AK17" s="21">
        <f>IF(AJ17="",0,VLOOKUP(AJ17,Pointage[#All],2,FALSE)*AK$8)</f>
        <v>0</v>
      </c>
      <c r="AL17" s="9"/>
      <c r="AM17" s="21"/>
      <c r="AN17" s="21"/>
      <c r="AO17" s="9"/>
      <c r="AP17" s="21" t="str">
        <f t="shared" si="24"/>
        <v/>
      </c>
      <c r="AQ17" s="21">
        <f>IF(AP17="",0,VLOOKUP(AP17,Pointage[#All],2,FALSE)*AQ$8)</f>
        <v>0</v>
      </c>
      <c r="AR17" s="9"/>
      <c r="AS17" s="21" t="str">
        <f t="shared" si="25"/>
        <v/>
      </c>
      <c r="AT17" s="21">
        <f>IF(AS17="",0,VLOOKUP(AS17,Pointage[#All],2,FALSE)*AT$8)</f>
        <v>0</v>
      </c>
      <c r="AU17" s="22">
        <f t="shared" si="36"/>
        <v>0</v>
      </c>
      <c r="AV17" s="7"/>
      <c r="AW17" s="21" t="str">
        <f t="shared" si="26"/>
        <v/>
      </c>
      <c r="AX17" s="21">
        <f>IF(AW17="",0,VLOOKUP(AW17,Pointage[#All],2,FALSE)*AX$8)</f>
        <v>0</v>
      </c>
      <c r="AY17" s="9"/>
      <c r="AZ17" s="37" t="str">
        <f t="shared" si="27"/>
        <v/>
      </c>
      <c r="BA17" s="37">
        <f>IF(AZ17="",0,VLOOKUP(AZ17,Pointage[#All],2,FALSE)*BA$8)</f>
        <v>0</v>
      </c>
      <c r="BB17" s="38"/>
      <c r="BC17" s="37" t="str">
        <f t="shared" si="28"/>
        <v/>
      </c>
      <c r="BD17" s="37">
        <f>IF(BC17="",0,VLOOKUP(BC17,Pointage[#All],2,FALSE)*BD$8)</f>
        <v>0</v>
      </c>
      <c r="BE17" s="38"/>
      <c r="BF17" s="37" t="str">
        <f t="shared" si="29"/>
        <v/>
      </c>
      <c r="BG17" s="37">
        <f>IF(BF17="",0,VLOOKUP(BF17,Pointage[#All],2,FALSE)*BG$8)</f>
        <v>0</v>
      </c>
      <c r="BH17" s="39">
        <f t="shared" si="30"/>
        <v>0</v>
      </c>
      <c r="BI17" s="9"/>
      <c r="BJ17" s="37" t="str">
        <f t="shared" si="31"/>
        <v/>
      </c>
      <c r="BK17" s="37">
        <f>IF(BJ17="",0,VLOOKUP(BJ17,Pointage[#All],2,FALSE)*BK$8)</f>
        <v>0</v>
      </c>
      <c r="BL17" s="38"/>
      <c r="BM17" s="37" t="str">
        <f t="shared" si="32"/>
        <v/>
      </c>
      <c r="BN17" s="37">
        <f>IF(BM17="",0,VLOOKUP(BM17,Pointage[#All],2,FALSE)*BN$8)</f>
        <v>0</v>
      </c>
      <c r="BO17" s="38"/>
      <c r="BP17" s="37" t="str">
        <f t="shared" si="33"/>
        <v/>
      </c>
      <c r="BQ17" s="37">
        <f>IF(BP17="",0,VLOOKUP(BP17,Pointage[#All],2,FALSE)*BQ$8)</f>
        <v>0</v>
      </c>
      <c r="BR17" s="39">
        <f t="shared" si="34"/>
        <v>0</v>
      </c>
      <c r="BS17" s="9">
        <v>65.516999999999996</v>
      </c>
      <c r="BT17" s="21">
        <f t="shared" si="44"/>
        <v>4</v>
      </c>
      <c r="BU17" s="21">
        <f>IF(BT17="",0,VLOOKUP(BT17,Pointage[#All],2,FALSE)*BU$8)</f>
        <v>12</v>
      </c>
      <c r="BV17" s="9">
        <v>61.8</v>
      </c>
      <c r="BW17" s="21">
        <f t="shared" si="45"/>
        <v>4</v>
      </c>
      <c r="BX17" s="21">
        <f>IF(BW17="",0,VLOOKUP(BW17,Pointage[#All],2,FALSE)*BX$8)</f>
        <v>12</v>
      </c>
      <c r="BY17" s="9"/>
      <c r="BZ17" s="21" t="str">
        <f>IF(BY17=0,"",RANK(BY17,BY$4:BY$41,0))</f>
        <v/>
      </c>
      <c r="CA17" s="21">
        <f>IF(BZ17="",0,VLOOKUP(BZ17,Pointage[#All],2,FALSE)*CA$8)</f>
        <v>0</v>
      </c>
      <c r="CB17" s="22">
        <f t="shared" si="35"/>
        <v>30</v>
      </c>
      <c r="CC17" s="24">
        <f t="shared" si="41"/>
        <v>0</v>
      </c>
    </row>
    <row r="18" spans="1:81" x14ac:dyDescent="0.25">
      <c r="A18" s="7"/>
      <c r="B18" s="26"/>
      <c r="C18" s="44"/>
      <c r="D18" s="44"/>
      <c r="E18" s="20">
        <f t="shared" si="46"/>
        <v>0</v>
      </c>
      <c r="F18" s="21" t="str">
        <f t="shared" si="9"/>
        <v/>
      </c>
      <c r="G18" s="21" t="str">
        <f t="shared" si="10"/>
        <v/>
      </c>
      <c r="H18" s="21" t="str">
        <f t="shared" si="11"/>
        <v/>
      </c>
      <c r="I18" s="7"/>
      <c r="J18" s="21" t="str">
        <f t="shared" si="12"/>
        <v/>
      </c>
      <c r="K18" s="21">
        <f>IF(J18="",0,VLOOKUP(J18,Pointage[#All],2,FALSE)*K$8)</f>
        <v>0</v>
      </c>
      <c r="L18" s="9"/>
      <c r="M18" s="21" t="str">
        <f t="shared" si="13"/>
        <v/>
      </c>
      <c r="N18" s="21">
        <f>IF(M18="",0,VLOOKUP(M18,Pointage[#All],2,FALSE)*N$8)</f>
        <v>0</v>
      </c>
      <c r="O18" s="9"/>
      <c r="P18" s="21" t="str">
        <f t="shared" si="14"/>
        <v/>
      </c>
      <c r="Q18" s="21">
        <f>IF(P18="",0,VLOOKUP(P18,Pointage[#All],2,FALSE)*Q$8)</f>
        <v>0</v>
      </c>
      <c r="R18" s="9"/>
      <c r="S18" s="21" t="str">
        <f t="shared" si="15"/>
        <v/>
      </c>
      <c r="T18" s="21">
        <f>IF(S18="",0,VLOOKUP(S18,Pointage[#All],2,FALSE)*T$8)</f>
        <v>0</v>
      </c>
      <c r="U18" s="22">
        <f t="shared" si="43"/>
        <v>0</v>
      </c>
      <c r="V18" s="7"/>
      <c r="W18" s="21" t="str">
        <f t="shared" si="17"/>
        <v/>
      </c>
      <c r="X18" s="21">
        <f>IF(W18="",0,VLOOKUP(W18,Pointage[#All],2,FALSE)*X$8)</f>
        <v>0</v>
      </c>
      <c r="Y18" s="9"/>
      <c r="Z18" s="21" t="str">
        <f t="shared" si="18"/>
        <v/>
      </c>
      <c r="AA18" s="21">
        <f>IF(Z18="",0,VLOOKUP(Z18,Pointage[#All],2,FALSE)*AA$8)</f>
        <v>0</v>
      </c>
      <c r="AB18" s="9"/>
      <c r="AC18" s="21" t="str">
        <f t="shared" si="19"/>
        <v/>
      </c>
      <c r="AD18" s="21">
        <f>IF(AC18="",0,VLOOKUP(AC18,Pointage[#All],2,FALSE)*AD$8)</f>
        <v>0</v>
      </c>
      <c r="AE18" s="9"/>
      <c r="AF18" s="21" t="str">
        <f t="shared" si="20"/>
        <v/>
      </c>
      <c r="AG18" s="21">
        <f>IF(AF18="",0,VLOOKUP(AF18,Pointage[#All],2,FALSE)*AG$8)</f>
        <v>0</v>
      </c>
      <c r="AH18" s="22">
        <f t="shared" si="42"/>
        <v>0</v>
      </c>
      <c r="AI18" s="7"/>
      <c r="AJ18" s="21" t="str">
        <f t="shared" si="22"/>
        <v/>
      </c>
      <c r="AK18" s="21">
        <f>IF(AJ18="",0,VLOOKUP(AJ18,Pointage[#All],2,FALSE)*AK$8)</f>
        <v>0</v>
      </c>
      <c r="AL18" s="9"/>
      <c r="AM18" s="21"/>
      <c r="AN18" s="21"/>
      <c r="AO18" s="9"/>
      <c r="AP18" s="21" t="str">
        <f t="shared" si="24"/>
        <v/>
      </c>
      <c r="AQ18" s="21">
        <f>IF(AP18="",0,VLOOKUP(AP18,Pointage[#All],2,FALSE)*AQ$8)</f>
        <v>0</v>
      </c>
      <c r="AR18" s="9"/>
      <c r="AS18" s="21" t="str">
        <f t="shared" si="25"/>
        <v/>
      </c>
      <c r="AT18" s="21">
        <f>IF(AS18="",0,VLOOKUP(AS18,Pointage[#All],2,FALSE)*AT$8)</f>
        <v>0</v>
      </c>
      <c r="AU18" s="22">
        <f t="shared" si="36"/>
        <v>0</v>
      </c>
      <c r="AV18" s="7"/>
      <c r="AW18" s="21" t="str">
        <f t="shared" si="26"/>
        <v/>
      </c>
      <c r="AX18" s="21">
        <f>IF(AW18="",0,VLOOKUP(AW18,Pointage[#All],2,FALSE)*AX$8)</f>
        <v>0</v>
      </c>
      <c r="AY18" s="9"/>
      <c r="AZ18" s="37" t="str">
        <f t="shared" si="27"/>
        <v/>
      </c>
      <c r="BA18" s="37">
        <f>IF(AZ18="",0,VLOOKUP(AZ18,Pointage[#All],2,FALSE)*BA$8)</f>
        <v>0</v>
      </c>
      <c r="BB18" s="38"/>
      <c r="BC18" s="37" t="str">
        <f t="shared" si="28"/>
        <v/>
      </c>
      <c r="BD18" s="37">
        <f>IF(BC18="",0,VLOOKUP(BC18,Pointage[#All],2,FALSE)*BD$8)</f>
        <v>0</v>
      </c>
      <c r="BE18" s="38"/>
      <c r="BF18" s="37" t="str">
        <f t="shared" si="29"/>
        <v/>
      </c>
      <c r="BG18" s="37">
        <f>IF(BF18="",0,VLOOKUP(BF18,Pointage[#All],2,FALSE)*BG$8)</f>
        <v>0</v>
      </c>
      <c r="BH18" s="39">
        <f t="shared" si="30"/>
        <v>0</v>
      </c>
      <c r="BI18" s="9"/>
      <c r="BJ18" s="37" t="str">
        <f>IF(BI18=0,"",RANK(BI18,BI$10:BI$20,0))</f>
        <v/>
      </c>
      <c r="BK18" s="37">
        <f>IF(BJ18="",0,VLOOKUP(BJ18,Pointage[#All],2,FALSE)*BK$8)</f>
        <v>0</v>
      </c>
      <c r="BL18" s="38"/>
      <c r="BM18" s="37" t="str">
        <f>IF(BL18=0,"",RANK(BL18,BL$10:BL$20,0))</f>
        <v/>
      </c>
      <c r="BN18" s="37">
        <f>IF(BM18="",0,VLOOKUP(BM18,Pointage[#All],2,FALSE)*BN$8)</f>
        <v>0</v>
      </c>
      <c r="BO18" s="38"/>
      <c r="BP18" s="37" t="str">
        <f>IF(BO18=0,"",RANK(BO18,BO$4:BO$41,0))</f>
        <v/>
      </c>
      <c r="BQ18" s="37">
        <f>IF(BP18="",0,VLOOKUP(BP18,Pointage[#All],2,FALSE)*BQ$8)</f>
        <v>0</v>
      </c>
      <c r="BR18" s="39">
        <f t="shared" ref="BR18:BR20" si="47">IF(BK18="","",BK18+BN18+BQ18)</f>
        <v>0</v>
      </c>
      <c r="BS18" s="9"/>
      <c r="BT18" s="21" t="str">
        <f t="shared" si="44"/>
        <v/>
      </c>
      <c r="BU18" s="21">
        <f>IF(BT18="",0,VLOOKUP(BT18,Pointage[#All],2,FALSE)*BU$8)</f>
        <v>0</v>
      </c>
      <c r="BV18" s="9"/>
      <c r="BW18" s="21" t="str">
        <f t="shared" si="45"/>
        <v/>
      </c>
      <c r="BX18" s="21">
        <f>IF(BW18="",0,VLOOKUP(BW18,Pointage[#All],2,FALSE)*BX$8)</f>
        <v>0</v>
      </c>
      <c r="BY18" s="9"/>
      <c r="BZ18" s="21" t="str">
        <f>IF(BY18=0,"",RANK(BY18,BY$4:BY$41,0))</f>
        <v/>
      </c>
      <c r="CA18" s="21">
        <f>IF(BZ18="",0,VLOOKUP(BZ18,Pointage[#All],2,FALSE)*CA$8)</f>
        <v>0</v>
      </c>
      <c r="CB18" s="22">
        <f t="shared" si="35"/>
        <v>0</v>
      </c>
      <c r="CC18" s="24">
        <f t="shared" si="41"/>
        <v>0</v>
      </c>
    </row>
    <row r="19" spans="1:81" x14ac:dyDescent="0.25">
      <c r="A19" s="7"/>
      <c r="B19" s="26"/>
      <c r="C19" s="44"/>
      <c r="D19" s="44"/>
      <c r="E19" s="20">
        <f t="shared" si="46"/>
        <v>0</v>
      </c>
      <c r="F19" s="21" t="str">
        <f t="shared" si="9"/>
        <v/>
      </c>
      <c r="G19" s="21" t="str">
        <f t="shared" si="10"/>
        <v/>
      </c>
      <c r="H19" s="21" t="str">
        <f t="shared" si="11"/>
        <v/>
      </c>
      <c r="I19" s="7"/>
      <c r="J19" s="21" t="str">
        <f t="shared" si="12"/>
        <v/>
      </c>
      <c r="K19" s="21">
        <f>IF(J19="",0,VLOOKUP(J19,Pointage[#All],2,FALSE)*K$8)</f>
        <v>0</v>
      </c>
      <c r="L19" s="9"/>
      <c r="M19" s="21" t="str">
        <f t="shared" si="13"/>
        <v/>
      </c>
      <c r="N19" s="21">
        <f>IF(M19="",0,VLOOKUP(M19,Pointage[#All],2,FALSE)*N$8)</f>
        <v>0</v>
      </c>
      <c r="O19" s="9"/>
      <c r="P19" s="21" t="str">
        <f t="shared" si="14"/>
        <v/>
      </c>
      <c r="Q19" s="21">
        <f>IF(P19="",0,VLOOKUP(P19,Pointage[#All],2,FALSE)*Q$8)</f>
        <v>0</v>
      </c>
      <c r="R19" s="9"/>
      <c r="S19" s="21" t="str">
        <f t="shared" si="15"/>
        <v/>
      </c>
      <c r="T19" s="21">
        <f>IF(S19="",0,VLOOKUP(S19,Pointage[#All],2,FALSE)*T$8)</f>
        <v>0</v>
      </c>
      <c r="U19" s="22">
        <f t="shared" si="43"/>
        <v>0</v>
      </c>
      <c r="V19" s="7"/>
      <c r="W19" s="21" t="str">
        <f t="shared" si="17"/>
        <v/>
      </c>
      <c r="X19" s="21">
        <f>IF(W19="",0,VLOOKUP(W19,Pointage[#All],2,FALSE)*X$8)</f>
        <v>0</v>
      </c>
      <c r="Y19" s="9"/>
      <c r="Z19" s="21" t="str">
        <f t="shared" si="18"/>
        <v/>
      </c>
      <c r="AA19" s="21">
        <f>IF(Z19="",0,VLOOKUP(Z19,Pointage[#All],2,FALSE)*AA$8)</f>
        <v>0</v>
      </c>
      <c r="AB19" s="9"/>
      <c r="AC19" s="21" t="str">
        <f t="shared" si="19"/>
        <v/>
      </c>
      <c r="AD19" s="21">
        <f>IF(AC19="",0,VLOOKUP(AC19,Pointage[#All],2,FALSE)*AD$8)</f>
        <v>0</v>
      </c>
      <c r="AE19" s="9"/>
      <c r="AF19" s="21" t="str">
        <f t="shared" si="20"/>
        <v/>
      </c>
      <c r="AG19" s="21">
        <f>IF(AF19="",0,VLOOKUP(AF19,Pointage[#All],2,FALSE)*AG$8)</f>
        <v>0</v>
      </c>
      <c r="AH19" s="22">
        <f t="shared" si="42"/>
        <v>0</v>
      </c>
      <c r="AI19" s="7"/>
      <c r="AJ19" s="21" t="str">
        <f t="shared" si="22"/>
        <v/>
      </c>
      <c r="AK19" s="21">
        <f>IF(AJ19="",0,VLOOKUP(AJ19,Pointage[#All],2,FALSE)*AK$8)</f>
        <v>0</v>
      </c>
      <c r="AL19" s="9"/>
      <c r="AM19" s="21"/>
      <c r="AN19" s="21"/>
      <c r="AO19" s="9"/>
      <c r="AP19" s="21" t="str">
        <f t="shared" si="24"/>
        <v/>
      </c>
      <c r="AQ19" s="21">
        <f>IF(AP19="",0,VLOOKUP(AP19,Pointage[#All],2,FALSE)*AQ$8)</f>
        <v>0</v>
      </c>
      <c r="AR19" s="9"/>
      <c r="AS19" s="21" t="str">
        <f t="shared" si="25"/>
        <v/>
      </c>
      <c r="AT19" s="21">
        <f>IF(AS19="",0,VLOOKUP(AS19,Pointage[#All],2,FALSE)*AT$8)</f>
        <v>0</v>
      </c>
      <c r="AU19" s="22">
        <f t="shared" si="36"/>
        <v>0</v>
      </c>
      <c r="AV19" s="7"/>
      <c r="AW19" s="21" t="str">
        <f t="shared" si="26"/>
        <v/>
      </c>
      <c r="AX19" s="21">
        <f>IF(AW19="",0,VLOOKUP(AW19,Pointage[#All],2,FALSE)*AX$8)</f>
        <v>0</v>
      </c>
      <c r="AY19" s="9"/>
      <c r="AZ19" s="37" t="str">
        <f t="shared" si="27"/>
        <v/>
      </c>
      <c r="BA19" s="37">
        <f>IF(AZ19="",0,VLOOKUP(AZ19,Pointage[#All],2,FALSE)*BA$8)</f>
        <v>0</v>
      </c>
      <c r="BB19" s="38"/>
      <c r="BC19" s="37" t="str">
        <f t="shared" si="28"/>
        <v/>
      </c>
      <c r="BD19" s="37">
        <f>IF(BC19="",0,VLOOKUP(BC19,Pointage[#All],2,FALSE)*BD$8)</f>
        <v>0</v>
      </c>
      <c r="BE19" s="38"/>
      <c r="BF19" s="37" t="str">
        <f t="shared" si="29"/>
        <v/>
      </c>
      <c r="BG19" s="37">
        <f>IF(BF19="",0,VLOOKUP(BF19,Pointage[#All],2,FALSE)*BG$8)</f>
        <v>0</v>
      </c>
      <c r="BH19" s="39">
        <f t="shared" si="30"/>
        <v>0</v>
      </c>
      <c r="BI19" s="9"/>
      <c r="BJ19" s="37" t="str">
        <f>IF(BI19=0,"",RANK(BI19,BI$10:BI$20,0))</f>
        <v/>
      </c>
      <c r="BK19" s="37">
        <f>IF(BJ19="",0,VLOOKUP(BJ19,Pointage[#All],2,FALSE)*BK$8)</f>
        <v>0</v>
      </c>
      <c r="BL19" s="38"/>
      <c r="BM19" s="37" t="str">
        <f>IF(BL19=0,"",RANK(BL19,BL$10:BL$20,0))</f>
        <v/>
      </c>
      <c r="BN19" s="37">
        <f>IF(BM19="",0,VLOOKUP(BM19,Pointage[#All],2,FALSE)*BN$8)</f>
        <v>0</v>
      </c>
      <c r="BO19" s="38"/>
      <c r="BP19" s="37" t="str">
        <f>IF(BO19=0,"",RANK(BO19,BO$4:BO$41,0))</f>
        <v/>
      </c>
      <c r="BQ19" s="37">
        <f>IF(BP19="",0,VLOOKUP(BP19,Pointage[#All],2,FALSE)*BQ$8)</f>
        <v>0</v>
      </c>
      <c r="BR19" s="39">
        <f t="shared" si="47"/>
        <v>0</v>
      </c>
      <c r="BS19" s="9"/>
      <c r="BT19" s="21" t="str">
        <f t="shared" si="44"/>
        <v/>
      </c>
      <c r="BU19" s="21">
        <f>IF(BT19="",0,VLOOKUP(BT19,Pointage[#All],2,FALSE)*BU$8)</f>
        <v>0</v>
      </c>
      <c r="BV19" s="9"/>
      <c r="BW19" s="21" t="str">
        <f t="shared" si="45"/>
        <v/>
      </c>
      <c r="BX19" s="21">
        <f>IF(BW19="",0,VLOOKUP(BW19,Pointage[#All],2,FALSE)*BX$8)</f>
        <v>0</v>
      </c>
      <c r="BY19" s="9"/>
      <c r="BZ19" s="21" t="str">
        <f>IF(BY19=0,"",RANK(BY19,BY$4:BY$41,0))</f>
        <v/>
      </c>
      <c r="CA19" s="21">
        <f>IF(BZ19="",0,VLOOKUP(BZ19,Pointage[#All],2,FALSE)*CA$8)</f>
        <v>0</v>
      </c>
      <c r="CB19" s="22">
        <f t="shared" si="35"/>
        <v>0</v>
      </c>
      <c r="CC19" s="24">
        <f t="shared" si="41"/>
        <v>0</v>
      </c>
    </row>
    <row r="20" spans="1:81" x14ac:dyDescent="0.25">
      <c r="A20" s="7"/>
      <c r="B20" s="26"/>
      <c r="C20" s="44"/>
      <c r="D20" s="44"/>
      <c r="E20" s="20">
        <f t="shared" si="46"/>
        <v>0</v>
      </c>
      <c r="F20" s="21" t="str">
        <f t="shared" si="9"/>
        <v/>
      </c>
      <c r="G20" s="21" t="str">
        <f t="shared" si="10"/>
        <v/>
      </c>
      <c r="H20" s="21"/>
      <c r="I20" s="7"/>
      <c r="J20" s="21"/>
      <c r="K20" s="21">
        <f>IF(J20="",0,VLOOKUP(J20,Pointage[#All],2,FALSE)*K$8)</f>
        <v>0</v>
      </c>
      <c r="L20" s="9"/>
      <c r="M20" s="21" t="str">
        <f t="shared" si="13"/>
        <v/>
      </c>
      <c r="N20" s="21">
        <f>IF(M20="",0,VLOOKUP(M20,Pointage[#All],2,FALSE)*N$8)</f>
        <v>0</v>
      </c>
      <c r="O20" s="9"/>
      <c r="P20" s="21" t="str">
        <f t="shared" si="14"/>
        <v/>
      </c>
      <c r="Q20" s="21">
        <f>IF(P20="",0,VLOOKUP(P20,Pointage[#All],2,FALSE)*Q$8)</f>
        <v>0</v>
      </c>
      <c r="R20" s="9"/>
      <c r="S20" s="21" t="str">
        <f t="shared" si="15"/>
        <v/>
      </c>
      <c r="T20" s="21">
        <f>IF(S20="",0,VLOOKUP(S20,Pointage[#All],2,FALSE)*T$8)</f>
        <v>0</v>
      </c>
      <c r="U20" s="22">
        <f t="shared" si="43"/>
        <v>0</v>
      </c>
      <c r="V20" s="7"/>
      <c r="W20" s="21" t="str">
        <f t="shared" si="17"/>
        <v/>
      </c>
      <c r="X20" s="21">
        <f>IF(W20="",0,VLOOKUP(W20,Pointage[#All],2,FALSE)*X$8)</f>
        <v>0</v>
      </c>
      <c r="Y20" s="9"/>
      <c r="Z20" s="21" t="str">
        <f t="shared" si="18"/>
        <v/>
      </c>
      <c r="AA20" s="21">
        <f>IF(Z20="",0,VLOOKUP(Z20,Pointage[#All],2,FALSE)*AA$8)</f>
        <v>0</v>
      </c>
      <c r="AB20" s="9"/>
      <c r="AC20" s="21" t="str">
        <f t="shared" si="19"/>
        <v/>
      </c>
      <c r="AD20" s="21">
        <f>IF(AC20="",0,VLOOKUP(AC20,Pointage[#All],2,FALSE)*AD$8)</f>
        <v>0</v>
      </c>
      <c r="AE20" s="9"/>
      <c r="AF20" s="21" t="str">
        <f t="shared" si="20"/>
        <v/>
      </c>
      <c r="AG20" s="21">
        <f>IF(AF20="",0,VLOOKUP(AF20,Pointage[#All],2,FALSE)*AG$8)</f>
        <v>0</v>
      </c>
      <c r="AH20" s="22">
        <f t="shared" si="42"/>
        <v>0</v>
      </c>
      <c r="AI20" s="7"/>
      <c r="AJ20" s="21" t="str">
        <f t="shared" si="22"/>
        <v/>
      </c>
      <c r="AK20" s="21">
        <f>IF(AJ20="",0,VLOOKUP(AJ20,Pointage[#All],2,FALSE)*AK$8)</f>
        <v>0</v>
      </c>
      <c r="AL20" s="9"/>
      <c r="AM20" s="21"/>
      <c r="AN20" s="21"/>
      <c r="AO20" s="9"/>
      <c r="AP20" s="21" t="str">
        <f t="shared" si="24"/>
        <v/>
      </c>
      <c r="AQ20" s="21">
        <f>IF(AP20="",0,VLOOKUP(AP20,Pointage[#All],2,FALSE)*AQ$8)</f>
        <v>0</v>
      </c>
      <c r="AR20" s="9"/>
      <c r="AS20" s="21" t="str">
        <f t="shared" si="25"/>
        <v/>
      </c>
      <c r="AT20" s="21">
        <f>IF(AS20="",0,VLOOKUP(AS20,Pointage[#All],2,FALSE)*AT$8)</f>
        <v>0</v>
      </c>
      <c r="AU20" s="22">
        <f t="shared" si="36"/>
        <v>0</v>
      </c>
      <c r="AV20" s="7"/>
      <c r="AW20" s="21" t="str">
        <f t="shared" si="26"/>
        <v/>
      </c>
      <c r="AX20" s="21">
        <f>IF(AW20="",0,VLOOKUP(AW20,Pointage[#All],2,FALSE)*AX$8)</f>
        <v>0</v>
      </c>
      <c r="AY20" s="9"/>
      <c r="AZ20" s="37" t="str">
        <f t="shared" si="27"/>
        <v/>
      </c>
      <c r="BA20" s="37">
        <f>IF(AZ20="",0,VLOOKUP(AZ20,Pointage[#All],2,FALSE)*BA$8)</f>
        <v>0</v>
      </c>
      <c r="BB20" s="38"/>
      <c r="BC20" s="37" t="str">
        <f t="shared" si="28"/>
        <v/>
      </c>
      <c r="BD20" s="37">
        <f>IF(BC20="",0,VLOOKUP(BC20,Pointage[#All],2,FALSE)*BD$8)</f>
        <v>0</v>
      </c>
      <c r="BE20" s="38"/>
      <c r="BF20" s="37" t="str">
        <f t="shared" si="29"/>
        <v/>
      </c>
      <c r="BG20" s="37">
        <f>IF(BF20="",0,VLOOKUP(BF20,Pointage[#All],2,FALSE)*BG$8)</f>
        <v>0</v>
      </c>
      <c r="BH20" s="39">
        <f t="shared" ref="BH20" si="48">IF(BA20="","",BA20+BD20+BG20)</f>
        <v>0</v>
      </c>
      <c r="BI20" s="9"/>
      <c r="BJ20" s="37" t="str">
        <f>IF(BI20=0,"",RANK(BI20,BI$10:BI$20,0))</f>
        <v/>
      </c>
      <c r="BK20" s="37">
        <f>IF(BJ20="",0,VLOOKUP(BJ20,Pointage[#All],2,FALSE)*BK$8)</f>
        <v>0</v>
      </c>
      <c r="BL20" s="38"/>
      <c r="BM20" s="37" t="str">
        <f>IF(BL20=0,"",RANK(BL20,BL$10:BL$20,0))</f>
        <v/>
      </c>
      <c r="BN20" s="37">
        <f>IF(BM20="",0,VLOOKUP(BM20,Pointage[#All],2,FALSE)*BN$8)</f>
        <v>0</v>
      </c>
      <c r="BO20" s="38"/>
      <c r="BP20" s="37" t="str">
        <f>IF(BO20=0,"",RANK(BO20,BO$4:BO$41,0))</f>
        <v/>
      </c>
      <c r="BQ20" s="37">
        <f>IF(BP20="",0,VLOOKUP(BP20,Pointage[#All],2,FALSE)*BQ$8)</f>
        <v>0</v>
      </c>
      <c r="BR20" s="39">
        <f t="shared" si="47"/>
        <v>0</v>
      </c>
      <c r="BS20" s="9"/>
      <c r="BT20" s="21" t="str">
        <f t="shared" si="44"/>
        <v/>
      </c>
      <c r="BU20" s="21">
        <f>IF(BT20="",0,VLOOKUP(BT20,Pointage[#All],2,FALSE)*BU$8)</f>
        <v>0</v>
      </c>
      <c r="BV20" s="9"/>
      <c r="BW20" s="21" t="str">
        <f t="shared" si="45"/>
        <v/>
      </c>
      <c r="BX20" s="21">
        <f>IF(BW20="",0,VLOOKUP(BW20,Pointage[#All],2,FALSE)*BX$8)</f>
        <v>0</v>
      </c>
      <c r="BY20" s="9"/>
      <c r="BZ20" s="21"/>
      <c r="CA20" s="21">
        <f>IF(BZ20="",0,VLOOKUP(BZ20,Pointage[#All],2,FALSE)*CA$8)</f>
        <v>0</v>
      </c>
      <c r="CB20" s="22">
        <f t="shared" si="35"/>
        <v>0</v>
      </c>
      <c r="CC20" s="24">
        <f t="shared" si="41"/>
        <v>0</v>
      </c>
    </row>
    <row r="21" spans="1:81" ht="15" customHeight="1" x14ac:dyDescent="0.25">
      <c r="A21" s="72" t="s">
        <v>38</v>
      </c>
      <c r="B21" s="73"/>
      <c r="C21" s="73"/>
      <c r="D21" s="73"/>
      <c r="E21" s="73"/>
      <c r="F21" s="73"/>
      <c r="G21" s="73"/>
      <c r="H21" s="74"/>
      <c r="I21" s="2" t="s">
        <v>22</v>
      </c>
      <c r="J21" s="19" t="s">
        <v>23</v>
      </c>
      <c r="K21" s="10">
        <v>2</v>
      </c>
      <c r="L21" s="1" t="s">
        <v>24</v>
      </c>
      <c r="M21" s="19" t="s">
        <v>23</v>
      </c>
      <c r="N21" s="10">
        <v>2</v>
      </c>
      <c r="O21" s="6" t="s">
        <v>25</v>
      </c>
      <c r="P21" s="19" t="s">
        <v>23</v>
      </c>
      <c r="Q21" s="10">
        <v>1</v>
      </c>
      <c r="R21" s="1" t="s">
        <v>36</v>
      </c>
      <c r="S21" s="19" t="s">
        <v>23</v>
      </c>
      <c r="T21" s="10">
        <v>5</v>
      </c>
      <c r="U21" s="65" t="s">
        <v>26</v>
      </c>
      <c r="V21" s="2" t="s">
        <v>22</v>
      </c>
      <c r="W21" s="19" t="s">
        <v>23</v>
      </c>
      <c r="X21" s="16">
        <v>2</v>
      </c>
      <c r="Y21" s="1" t="s">
        <v>24</v>
      </c>
      <c r="Z21" s="19" t="s">
        <v>23</v>
      </c>
      <c r="AA21" s="16">
        <v>3</v>
      </c>
      <c r="AB21" s="6" t="s">
        <v>25</v>
      </c>
      <c r="AC21" s="19" t="s">
        <v>23</v>
      </c>
      <c r="AD21" s="16"/>
      <c r="AE21" s="1" t="s">
        <v>36</v>
      </c>
      <c r="AF21" s="19" t="s">
        <v>23</v>
      </c>
      <c r="AG21" s="16">
        <v>2</v>
      </c>
      <c r="AH21" s="65" t="s">
        <v>26</v>
      </c>
      <c r="AI21" s="5" t="s">
        <v>22</v>
      </c>
      <c r="AJ21" s="19" t="s">
        <v>23</v>
      </c>
      <c r="AK21" s="10">
        <v>5</v>
      </c>
      <c r="AL21" s="5" t="s">
        <v>24</v>
      </c>
      <c r="AM21" s="19" t="s">
        <v>23</v>
      </c>
      <c r="AN21" s="10">
        <v>4</v>
      </c>
      <c r="AO21" s="1" t="s">
        <v>25</v>
      </c>
      <c r="AP21" s="19" t="s">
        <v>23</v>
      </c>
      <c r="AQ21" s="10">
        <v>3</v>
      </c>
      <c r="AR21" s="1" t="s">
        <v>36</v>
      </c>
      <c r="AS21" s="19" t="s">
        <v>23</v>
      </c>
      <c r="AT21" s="10">
        <v>6</v>
      </c>
      <c r="AU21" s="65" t="s">
        <v>26</v>
      </c>
      <c r="AV21" s="2" t="s">
        <v>22</v>
      </c>
      <c r="AW21" s="19" t="s">
        <v>23</v>
      </c>
      <c r="AX21" s="32"/>
      <c r="AY21" s="1" t="s">
        <v>24</v>
      </c>
      <c r="AZ21" s="40"/>
      <c r="BA21" s="41"/>
      <c r="BB21" s="42" t="s">
        <v>25</v>
      </c>
      <c r="BC21" s="40" t="s">
        <v>23</v>
      </c>
      <c r="BD21" s="41">
        <v>1</v>
      </c>
      <c r="BE21" s="42" t="s">
        <v>36</v>
      </c>
      <c r="BF21" s="40" t="s">
        <v>23</v>
      </c>
      <c r="BG21" s="41"/>
      <c r="BH21" s="82" t="s">
        <v>26</v>
      </c>
      <c r="BI21" s="1" t="s">
        <v>24</v>
      </c>
      <c r="BJ21" s="40"/>
      <c r="BK21" s="57">
        <v>2</v>
      </c>
      <c r="BL21" s="42" t="s">
        <v>25</v>
      </c>
      <c r="BM21" s="40" t="s">
        <v>23</v>
      </c>
      <c r="BN21" s="57">
        <v>2</v>
      </c>
      <c r="BO21" s="42" t="s">
        <v>36</v>
      </c>
      <c r="BP21" s="40" t="s">
        <v>23</v>
      </c>
      <c r="BQ21" s="57"/>
      <c r="BR21" s="82" t="s">
        <v>26</v>
      </c>
      <c r="BS21" s="6" t="s">
        <v>24</v>
      </c>
      <c r="BT21" s="19" t="s">
        <v>23</v>
      </c>
      <c r="BU21" s="55">
        <v>4</v>
      </c>
      <c r="BV21" s="1" t="s">
        <v>25</v>
      </c>
      <c r="BW21" s="19" t="s">
        <v>23</v>
      </c>
      <c r="BX21" s="55">
        <v>3</v>
      </c>
      <c r="BY21" s="1" t="s">
        <v>36</v>
      </c>
      <c r="BZ21" s="19" t="s">
        <v>23</v>
      </c>
      <c r="CA21" s="55">
        <v>6</v>
      </c>
      <c r="CB21" s="65" t="s">
        <v>26</v>
      </c>
      <c r="CC21" s="65" t="s">
        <v>26</v>
      </c>
    </row>
    <row r="22" spans="1:81" x14ac:dyDescent="0.25">
      <c r="A22" s="75"/>
      <c r="B22" s="76"/>
      <c r="C22" s="76"/>
      <c r="D22" s="76"/>
      <c r="E22" s="76"/>
      <c r="F22" s="76"/>
      <c r="G22" s="76"/>
      <c r="H22" s="77"/>
      <c r="I22" s="2" t="s">
        <v>27</v>
      </c>
      <c r="J22" s="1" t="s">
        <v>28</v>
      </c>
      <c r="K22" s="1" t="s">
        <v>29</v>
      </c>
      <c r="L22" s="1" t="s">
        <v>27</v>
      </c>
      <c r="M22" s="1" t="s">
        <v>28</v>
      </c>
      <c r="N22" s="1" t="s">
        <v>29</v>
      </c>
      <c r="O22" s="1" t="s">
        <v>27</v>
      </c>
      <c r="P22" s="1" t="s">
        <v>28</v>
      </c>
      <c r="Q22" s="1" t="s">
        <v>29</v>
      </c>
      <c r="R22" s="1" t="s">
        <v>27</v>
      </c>
      <c r="S22" s="1" t="s">
        <v>28</v>
      </c>
      <c r="T22" s="1" t="s">
        <v>29</v>
      </c>
      <c r="U22" s="65"/>
      <c r="V22" s="2" t="s">
        <v>27</v>
      </c>
      <c r="W22" s="1" t="s">
        <v>28</v>
      </c>
      <c r="X22" s="1" t="s">
        <v>29</v>
      </c>
      <c r="Y22" s="1" t="s">
        <v>27</v>
      </c>
      <c r="Z22" s="1" t="s">
        <v>28</v>
      </c>
      <c r="AA22" s="1" t="s">
        <v>29</v>
      </c>
      <c r="AB22" s="1" t="s">
        <v>27</v>
      </c>
      <c r="AC22" s="1" t="s">
        <v>28</v>
      </c>
      <c r="AD22" s="1" t="s">
        <v>29</v>
      </c>
      <c r="AE22" s="1" t="s">
        <v>27</v>
      </c>
      <c r="AF22" s="1" t="s">
        <v>28</v>
      </c>
      <c r="AG22" s="1" t="s">
        <v>29</v>
      </c>
      <c r="AH22" s="65"/>
      <c r="AI22" s="2" t="s">
        <v>27</v>
      </c>
      <c r="AJ22" s="1" t="s">
        <v>28</v>
      </c>
      <c r="AK22" s="1" t="s">
        <v>29</v>
      </c>
      <c r="AL22" s="2" t="s">
        <v>27</v>
      </c>
      <c r="AM22" s="1" t="s">
        <v>28</v>
      </c>
      <c r="AN22" s="1" t="s">
        <v>29</v>
      </c>
      <c r="AO22" s="1" t="s">
        <v>27</v>
      </c>
      <c r="AP22" s="1" t="s">
        <v>28</v>
      </c>
      <c r="AQ22" s="1" t="s">
        <v>29</v>
      </c>
      <c r="AR22" s="1" t="s">
        <v>27</v>
      </c>
      <c r="AS22" s="1" t="s">
        <v>28</v>
      </c>
      <c r="AT22" s="1" t="s">
        <v>29</v>
      </c>
      <c r="AU22" s="65"/>
      <c r="AV22" s="2" t="s">
        <v>27</v>
      </c>
      <c r="AW22" s="1" t="s">
        <v>28</v>
      </c>
      <c r="AX22" s="9" t="s">
        <v>29</v>
      </c>
      <c r="AY22" s="1" t="s">
        <v>27</v>
      </c>
      <c r="AZ22" s="42" t="s">
        <v>28</v>
      </c>
      <c r="BA22" s="42" t="s">
        <v>29</v>
      </c>
      <c r="BB22" s="42" t="s">
        <v>27</v>
      </c>
      <c r="BC22" s="42" t="s">
        <v>28</v>
      </c>
      <c r="BD22" s="42" t="s">
        <v>29</v>
      </c>
      <c r="BE22" s="42" t="s">
        <v>27</v>
      </c>
      <c r="BF22" s="42" t="s">
        <v>28</v>
      </c>
      <c r="BG22" s="42" t="s">
        <v>29</v>
      </c>
      <c r="BH22" s="82"/>
      <c r="BI22" s="1" t="s">
        <v>27</v>
      </c>
      <c r="BJ22" s="42" t="s">
        <v>28</v>
      </c>
      <c r="BK22" s="42" t="s">
        <v>29</v>
      </c>
      <c r="BL22" s="42" t="s">
        <v>27</v>
      </c>
      <c r="BM22" s="42" t="s">
        <v>28</v>
      </c>
      <c r="BN22" s="42" t="s">
        <v>29</v>
      </c>
      <c r="BO22" s="42" t="s">
        <v>27</v>
      </c>
      <c r="BP22" s="42" t="s">
        <v>28</v>
      </c>
      <c r="BQ22" s="42" t="s">
        <v>29</v>
      </c>
      <c r="BR22" s="82"/>
      <c r="BS22" s="1" t="s">
        <v>27</v>
      </c>
      <c r="BT22" s="1" t="s">
        <v>28</v>
      </c>
      <c r="BU22" s="1" t="s">
        <v>29</v>
      </c>
      <c r="BV22" s="1" t="s">
        <v>27</v>
      </c>
      <c r="BW22" s="1" t="s">
        <v>28</v>
      </c>
      <c r="BX22" s="1" t="s">
        <v>29</v>
      </c>
      <c r="BY22" s="1" t="s">
        <v>27</v>
      </c>
      <c r="BZ22" s="1" t="s">
        <v>28</v>
      </c>
      <c r="CA22" s="1" t="s">
        <v>29</v>
      </c>
      <c r="CB22" s="65"/>
      <c r="CC22" s="65"/>
    </row>
    <row r="23" spans="1:81" x14ac:dyDescent="0.25">
      <c r="A23" s="7"/>
      <c r="B23" s="26" t="s">
        <v>72</v>
      </c>
      <c r="C23" s="44" t="s">
        <v>73</v>
      </c>
      <c r="D23" s="44" t="s">
        <v>74</v>
      </c>
      <c r="E23" s="44">
        <f>U23+AH23++AU23+BH23+CB23+BR23</f>
        <v>49</v>
      </c>
      <c r="F23" s="9">
        <f t="shared" ref="F23:F35" si="49">IF(E23=0,"",RANK(E23,E$23:E$35,0))</f>
        <v>4</v>
      </c>
      <c r="G23" s="9">
        <f t="shared" ref="G23:G35" si="50">IF(CC23=0,"",RANK(CC23,CC$4:CC$41,0))</f>
        <v>8</v>
      </c>
      <c r="H23" s="9" t="str">
        <f t="shared" ref="H23:H35" si="51">IF(F23=1,"Or",IF(F23=2,"Argent",IF(F23=3,"Bronze","")))</f>
        <v/>
      </c>
      <c r="I23" s="7">
        <v>65.960999999999999</v>
      </c>
      <c r="J23" s="9">
        <f t="shared" ref="J23:J35" si="52">IF(I23=0,"",RANK(I23,I$23:I$35,0))</f>
        <v>1</v>
      </c>
      <c r="K23" s="9">
        <v>12</v>
      </c>
      <c r="L23" s="48">
        <v>64.655000000000001</v>
      </c>
      <c r="M23" s="9">
        <f t="shared" ref="M23:M35" si="53">IF(L23=0,"",RANK(L23,L$23:L$35,0))</f>
        <v>1</v>
      </c>
      <c r="N23" s="9">
        <f>IF(M23="",0,VLOOKUP(M23,Pointage[#All],2,FALSE)*N$21)</f>
        <v>12</v>
      </c>
      <c r="O23" s="9"/>
      <c r="P23" s="9" t="str">
        <f t="shared" ref="P23:P35" si="54">IF(O23=0,"",RANK(O23,O$23:O$35,0))</f>
        <v/>
      </c>
      <c r="Q23" s="9">
        <f>IF(P23="",0,VLOOKUP(P23,Pointage[#All],2,FALSE)*Q$21)</f>
        <v>0</v>
      </c>
      <c r="R23" s="48">
        <v>68.087999999999994</v>
      </c>
      <c r="S23" s="9">
        <f t="shared" ref="S23:S35" si="55">IF(R23=0,"",RANK(R23,R$4:R$41,0))</f>
        <v>2</v>
      </c>
      <c r="T23" s="9">
        <f>IF(S23="",0,VLOOKUP(S23,Pointage[#All],2,FALSE)*T$21)</f>
        <v>25</v>
      </c>
      <c r="U23" s="50">
        <f t="shared" ref="U23:U35" si="56">IF(K23="","",K23+N23+T23)</f>
        <v>49</v>
      </c>
      <c r="V23" s="7"/>
      <c r="W23" s="21" t="str">
        <f t="shared" ref="W23:W35" si="57">IF(V23=0,"",RANK(V23,V$23:V$35,0))</f>
        <v/>
      </c>
      <c r="X23" s="21">
        <f>IF(W23="",0,VLOOKUP(W23,Pointage[#All],2,FALSE)*X$21)</f>
        <v>0</v>
      </c>
      <c r="Y23" s="9"/>
      <c r="Z23" s="21" t="str">
        <f t="shared" ref="Z23:Z35" si="58">IF(Y23=0,"",RANK(Y23,Y$23:Y$35,0))</f>
        <v/>
      </c>
      <c r="AA23" s="21">
        <f>IF(Z23="",0,VLOOKUP(Z23,Pointage[#All],2,FALSE)*AA$21)</f>
        <v>0</v>
      </c>
      <c r="AB23" s="9"/>
      <c r="AC23" s="21" t="str">
        <f t="shared" ref="AC23:AC35" si="59">IF(AB23=0,"",RANK(AB23,AB$23:AB$35,0))</f>
        <v/>
      </c>
      <c r="AD23" s="21">
        <f>IF(AC23="",0,VLOOKUP(AC23,Pointage[#All],2,FALSE)*AD$21)</f>
        <v>0</v>
      </c>
      <c r="AE23" s="9"/>
      <c r="AF23" s="21" t="str">
        <f t="shared" ref="AF23:AF35" si="60">IF(AE23=0,"",RANK(AE23,AE$4:AE$41,0))</f>
        <v/>
      </c>
      <c r="AG23" s="21">
        <f>IF(AF23="",0,VLOOKUP(AF23,Pointage[#All],2,FALSE)*AG$21)</f>
        <v>0</v>
      </c>
      <c r="AH23" s="22">
        <f t="shared" ref="AH23:AH35" si="61">IF(X23="","",X23+AA23+AG23)</f>
        <v>0</v>
      </c>
      <c r="AI23" s="7"/>
      <c r="AJ23" s="21" t="str">
        <f t="shared" ref="AJ23:AJ35" si="62">IF(AI23=0,"",RANK(AI23,AI$23:AI$35,0))</f>
        <v/>
      </c>
      <c r="AK23" s="21">
        <f>IF(AJ23="",0,VLOOKUP(AJ23,Pointage[#All],2,FALSE)*AK$21)</f>
        <v>0</v>
      </c>
      <c r="AL23" s="7"/>
      <c r="AM23" s="21" t="str">
        <f t="shared" ref="AM23:AM30" si="63">IF(AL23=0,"",RANK(AL23,AL$23:AL$35,0))</f>
        <v/>
      </c>
      <c r="AN23" s="21">
        <f>IF(AM23="",0,VLOOKUP(AM23,Pointage[#All],2,FALSE)*AN$21)</f>
        <v>0</v>
      </c>
      <c r="AO23" s="9"/>
      <c r="AP23" s="21" t="str">
        <f t="shared" ref="AP23:AP35" si="64">IF(AO23=0,"",RANK(AO23,AO$23:AO$35,0))</f>
        <v/>
      </c>
      <c r="AQ23" s="21">
        <f>IF(AP23="",0,VLOOKUP(AP23,Pointage[#All],2,FALSE)*AQ$21)</f>
        <v>0</v>
      </c>
      <c r="AR23" s="9"/>
      <c r="AS23" s="21" t="str">
        <f t="shared" ref="AS23:AS35" si="65">IF(AR23=0,"",RANK(AR23,AR$4:AR$41,0))</f>
        <v/>
      </c>
      <c r="AT23" s="21">
        <f>IF(AS23="",0,VLOOKUP(AS23,Pointage[#All],2,FALSE)*AT$21)</f>
        <v>0</v>
      </c>
      <c r="AU23" s="22">
        <f>IF(AK23="","",AK23+AQ23+AT23)</f>
        <v>0</v>
      </c>
      <c r="AV23" s="7"/>
      <c r="AW23" s="21" t="str">
        <f t="shared" ref="AW23:AW35" si="66">IF(AV23=0,"",RANK(AV23,AV$23:AV$35,0))</f>
        <v/>
      </c>
      <c r="AX23" s="21">
        <f>IF(AW23="",0,VLOOKUP(AW23,Pointage[#All],2,FALSE)*AX$21)</f>
        <v>0</v>
      </c>
      <c r="AY23" s="9"/>
      <c r="AZ23" s="37" t="str">
        <f t="shared" ref="AZ23:AZ35" si="67">IF(AY23=0,"",RANK(AY23,AY$23:AY$35,0))</f>
        <v/>
      </c>
      <c r="BA23" s="37">
        <f>IF(AZ23="",0,VLOOKUP(AZ23,Pointage[#All],2,FALSE)*BA$21)</f>
        <v>0</v>
      </c>
      <c r="BB23" s="38"/>
      <c r="BC23" s="37" t="str">
        <f t="shared" ref="BC23:BC35" si="68">IF(BB23=0,"",RANK(BB23,BB$23:BB$35,0))</f>
        <v/>
      </c>
      <c r="BD23" s="37">
        <f>IF(BC23="",0,VLOOKUP(BC23,Pointage[#All],2,FALSE)*BD$21)</f>
        <v>0</v>
      </c>
      <c r="BE23" s="38"/>
      <c r="BF23" s="37" t="str">
        <f t="shared" ref="BF23:BF35" si="69">IF(BE23=0,"",RANK(BE23,BE$4:BE$41,0))</f>
        <v/>
      </c>
      <c r="BG23" s="37">
        <f>IF(BF23="",0,VLOOKUP(BF23,Pointage[#All],2,FALSE)*BG$21)</f>
        <v>0</v>
      </c>
      <c r="BH23" s="39">
        <f t="shared" ref="BH23:BH35" si="70">IF(BA23="","",BA23+BD23+BG23)</f>
        <v>0</v>
      </c>
      <c r="BI23" s="9"/>
      <c r="BJ23" s="37" t="str">
        <f t="shared" ref="BJ23:BJ28" si="71">IF(BI23=0,"",RANK(BI23,BI$23:BI$35,0))</f>
        <v/>
      </c>
      <c r="BK23" s="37">
        <f>IF(BJ23="",0,VLOOKUP(BJ23,Pointage[#All],2,FALSE)*BK$21)</f>
        <v>0</v>
      </c>
      <c r="BL23" s="38"/>
      <c r="BM23" s="37" t="str">
        <f t="shared" ref="BM23:BM28" si="72">IF(BL23=0,"",RANK(BL23,BL$23:BL$35,0))</f>
        <v/>
      </c>
      <c r="BN23" s="37">
        <f>IF(BM23="",0,VLOOKUP(BM23,Pointage[#All],2,FALSE)*BN$21)</f>
        <v>0</v>
      </c>
      <c r="BO23" s="38"/>
      <c r="BP23" s="37" t="str">
        <f t="shared" ref="BP23:BP28" si="73">IF(BO23=0,"",RANK(BO23,BO$4:BO$41,0))</f>
        <v/>
      </c>
      <c r="BQ23" s="37">
        <f>IF(BP23="",0,VLOOKUP(BP23,Pointage[#All],2,FALSE)*BQ$21)</f>
        <v>0</v>
      </c>
      <c r="BR23" s="39">
        <f t="shared" ref="BR23:BR28" si="74">IF(BK23="","",BK23+BN23+BQ23)</f>
        <v>0</v>
      </c>
      <c r="BS23" s="9"/>
      <c r="BT23" s="21" t="str">
        <f t="shared" ref="BT23:BT27" si="75">IF(BS23=0,"",RANK(BS23,BS$23:BS$35,0))</f>
        <v/>
      </c>
      <c r="BU23" s="21">
        <f>IF(BT23="",0,VLOOKUP(BT23,Pointage[#All],2,FALSE)*BU$21)</f>
        <v>0</v>
      </c>
      <c r="BV23" s="9"/>
      <c r="BW23" s="21" t="str">
        <f t="shared" ref="BW23:BW28" si="76">IF(BV23=0,"",RANK(BV23,BV$23:BV$35,0))</f>
        <v/>
      </c>
      <c r="BX23" s="21">
        <f>IF(BW23="",0,VLOOKUP(BW23,Pointage[#All],2,FALSE)*BX$21)</f>
        <v>0</v>
      </c>
      <c r="BY23" s="9"/>
      <c r="BZ23" s="21" t="str">
        <f t="shared" ref="BZ23:BZ28" si="77">IF(BY23=0,"",RANK(BY23,BY$4:BY$41,0))</f>
        <v/>
      </c>
      <c r="CA23" s="21">
        <f>IF(BZ23="",0,VLOOKUP(BZ23,Pointage[#All],2,FALSE)*CA$21)</f>
        <v>0</v>
      </c>
      <c r="CB23" s="22">
        <f t="shared" ref="CB23:CB28" si="78">IF(BU23="","",BU23+BX23+CA23)*1.25</f>
        <v>0</v>
      </c>
      <c r="CC23" s="24">
        <f>T23+AG23+AT23+BG23+CA23*1.25+BQ23</f>
        <v>25</v>
      </c>
    </row>
    <row r="24" spans="1:81" x14ac:dyDescent="0.25">
      <c r="A24" s="7"/>
      <c r="B24" s="26" t="s">
        <v>75</v>
      </c>
      <c r="C24" s="44" t="s">
        <v>76</v>
      </c>
      <c r="D24" s="44" t="s">
        <v>77</v>
      </c>
      <c r="E24" s="44">
        <f>U24+AH24++AU24+BH24+CB24+BR24</f>
        <v>135.5</v>
      </c>
      <c r="F24" s="9">
        <f t="shared" si="49"/>
        <v>1</v>
      </c>
      <c r="G24" s="9">
        <f t="shared" si="50"/>
        <v>7</v>
      </c>
      <c r="H24" s="9" t="str">
        <f t="shared" si="51"/>
        <v>Or</v>
      </c>
      <c r="I24" s="7">
        <v>56.152999999999999</v>
      </c>
      <c r="J24" s="9">
        <f t="shared" si="52"/>
        <v>2</v>
      </c>
      <c r="K24" s="9">
        <f>IF(J24="",0,VLOOKUP(J24,Pointage[#All],2,FALSE)*K$21)</f>
        <v>10</v>
      </c>
      <c r="L24" s="48">
        <v>62.241</v>
      </c>
      <c r="M24" s="9">
        <f t="shared" si="53"/>
        <v>2</v>
      </c>
      <c r="N24" s="9">
        <f>IF(M24="",0,VLOOKUP(M24,Pointage[#All],2,FALSE)*N$21)</f>
        <v>10</v>
      </c>
      <c r="O24" s="48">
        <v>58</v>
      </c>
      <c r="P24" s="9">
        <f t="shared" si="54"/>
        <v>1</v>
      </c>
      <c r="Q24" s="9">
        <v>0</v>
      </c>
      <c r="R24" s="9"/>
      <c r="S24" s="9" t="str">
        <f t="shared" si="55"/>
        <v/>
      </c>
      <c r="T24" s="9">
        <f>IF(S24="",0,VLOOKUP(S24,Pointage[#All],2,FALSE)*T$21)</f>
        <v>0</v>
      </c>
      <c r="U24" s="50">
        <f t="shared" si="56"/>
        <v>20</v>
      </c>
      <c r="V24" s="7">
        <v>58.46</v>
      </c>
      <c r="W24" s="9">
        <f t="shared" si="57"/>
        <v>2</v>
      </c>
      <c r="X24" s="9">
        <f>IF(W24="",0,VLOOKUP(W24,Pointage[#All],2,FALSE)*X$21)</f>
        <v>10</v>
      </c>
      <c r="Y24" s="9">
        <v>57.93</v>
      </c>
      <c r="Z24" s="9">
        <f t="shared" si="58"/>
        <v>3</v>
      </c>
      <c r="AA24" s="9">
        <f>IF(Z24="",0,VLOOKUP(Z24,Pointage[#All],2,FALSE)*AA$21)</f>
        <v>12</v>
      </c>
      <c r="AB24" s="9"/>
      <c r="AC24" s="9" t="str">
        <f t="shared" si="59"/>
        <v/>
      </c>
      <c r="AD24" s="9">
        <v>0</v>
      </c>
      <c r="AE24" s="9">
        <v>63.74</v>
      </c>
      <c r="AF24" s="9">
        <f t="shared" si="60"/>
        <v>1</v>
      </c>
      <c r="AG24" s="9">
        <f>IF(AF24="",0,VLOOKUP(AF24,Pointage[#All],2,FALSE)*AG$21)</f>
        <v>12</v>
      </c>
      <c r="AH24" s="22">
        <f>AG24+X24+AA24</f>
        <v>34</v>
      </c>
      <c r="AI24" s="7">
        <v>61.54</v>
      </c>
      <c r="AJ24" s="9">
        <f t="shared" si="62"/>
        <v>4</v>
      </c>
      <c r="AK24" s="9">
        <f>IF(AJ24="",0,VLOOKUP(AJ24,Pointage[#All],2,FALSE)*AK$21)</f>
        <v>15</v>
      </c>
      <c r="AL24" s="7">
        <v>61.21</v>
      </c>
      <c r="AM24" s="9">
        <f t="shared" si="63"/>
        <v>4</v>
      </c>
      <c r="AN24" s="9">
        <f>IF(AM24="",0,VLOOKUP(AM24,Pointage[#All],2,FALSE)*AN$21)</f>
        <v>12</v>
      </c>
      <c r="AO24" s="9">
        <v>58.8</v>
      </c>
      <c r="AP24" s="9">
        <f t="shared" si="64"/>
        <v>3</v>
      </c>
      <c r="AQ24" s="9">
        <f>IF(AP24="",0,VLOOKUP(AP24,Pointage[#All],2,FALSE)*AQ$21)</f>
        <v>12</v>
      </c>
      <c r="AR24" s="9">
        <v>62.09</v>
      </c>
      <c r="AS24" s="9">
        <f t="shared" si="65"/>
        <v>5</v>
      </c>
      <c r="AT24" s="9">
        <f>IF(AS24="",0,VLOOKUP(AS24,Pointage[#All],2,FALSE)*AT$21)</f>
        <v>12</v>
      </c>
      <c r="AU24" s="50">
        <f>AT24+AN24+AK24</f>
        <v>39</v>
      </c>
      <c r="AV24" s="7"/>
      <c r="AW24" s="9" t="str">
        <f t="shared" si="66"/>
        <v/>
      </c>
      <c r="AX24" s="9">
        <f>IF(AW24="",0,VLOOKUP(AW24,Pointage[#All],2,FALSE)*AX$21)</f>
        <v>0</v>
      </c>
      <c r="AY24" s="9"/>
      <c r="AZ24" s="38" t="str">
        <f t="shared" si="67"/>
        <v/>
      </c>
      <c r="BA24" s="38">
        <f>IF(AZ24="",0,VLOOKUP(AZ24,Pointage[#All],2,FALSE)*BA$21)</f>
        <v>0</v>
      </c>
      <c r="BB24" s="38"/>
      <c r="BC24" s="38" t="str">
        <f t="shared" si="68"/>
        <v/>
      </c>
      <c r="BD24" s="38">
        <f>IF(BC24="",0,VLOOKUP(BC24,Pointage[#All],2,FALSE)*BD$21)</f>
        <v>0</v>
      </c>
      <c r="BE24" s="38"/>
      <c r="BF24" s="38" t="str">
        <f t="shared" si="69"/>
        <v/>
      </c>
      <c r="BG24" s="38">
        <f>IF(BF24="",0,VLOOKUP(BF24,Pointage[#All],2,FALSE)*BG$21)</f>
        <v>0</v>
      </c>
      <c r="BH24" s="52">
        <f t="shared" si="70"/>
        <v>0</v>
      </c>
      <c r="BI24" s="9"/>
      <c r="BJ24" s="37" t="str">
        <f t="shared" si="71"/>
        <v/>
      </c>
      <c r="BK24" s="37">
        <f>IF(BJ24="",0,VLOOKUP(BJ24,Pointage[#All],2,FALSE)*BK$21)</f>
        <v>0</v>
      </c>
      <c r="BL24" s="38"/>
      <c r="BM24" s="37" t="str">
        <f t="shared" si="72"/>
        <v/>
      </c>
      <c r="BN24" s="37">
        <f>IF(BM24="",0,VLOOKUP(BM24,Pointage[#All],2,FALSE)*BN$21)</f>
        <v>0</v>
      </c>
      <c r="BO24" s="38"/>
      <c r="BP24" s="37" t="str">
        <f t="shared" si="73"/>
        <v/>
      </c>
      <c r="BQ24" s="37">
        <f>IF(BP24="",0,VLOOKUP(BP24,Pointage[#All],2,FALSE)*BQ$21)</f>
        <v>0</v>
      </c>
      <c r="BR24" s="39">
        <f t="shared" si="74"/>
        <v>0</v>
      </c>
      <c r="BS24" s="9">
        <v>65.655000000000001</v>
      </c>
      <c r="BT24" s="21">
        <f t="shared" si="75"/>
        <v>3</v>
      </c>
      <c r="BU24" s="21">
        <f>IF(BT24="",0,VLOOKUP(BT24,Pointage[#All],2,FALSE)*BU$21)</f>
        <v>16</v>
      </c>
      <c r="BV24" s="9">
        <v>61.6</v>
      </c>
      <c r="BW24" s="21">
        <f t="shared" si="76"/>
        <v>3</v>
      </c>
      <c r="BX24" s="21">
        <f>IF(BW24="",0,VLOOKUP(BW24,Pointage[#All],2,FALSE)*BX$21)</f>
        <v>12</v>
      </c>
      <c r="BY24" s="9">
        <v>60.029000000000003</v>
      </c>
      <c r="BZ24" s="21">
        <f t="shared" si="77"/>
        <v>6</v>
      </c>
      <c r="CA24" s="21">
        <f>IF(BZ24="",0,VLOOKUP(BZ24,Pointage[#All],2,FALSE)*CA$21)</f>
        <v>6</v>
      </c>
      <c r="CB24" s="22">
        <f t="shared" si="78"/>
        <v>42.5</v>
      </c>
      <c r="CC24" s="24">
        <f t="shared" ref="CC24:CC35" si="79">T24+AG24+AT24+BG24+CA24*1.25+BQ24</f>
        <v>31.5</v>
      </c>
    </row>
    <row r="25" spans="1:81" x14ac:dyDescent="0.25">
      <c r="A25" s="7"/>
      <c r="B25" s="26" t="s">
        <v>115</v>
      </c>
      <c r="C25" s="44" t="s">
        <v>116</v>
      </c>
      <c r="D25" s="44" t="s">
        <v>117</v>
      </c>
      <c r="E25" s="44">
        <f t="shared" ref="E25:E31" si="80">U25+AH25++AU25+BH25+CB25+BR25</f>
        <v>129.5</v>
      </c>
      <c r="F25" s="21">
        <f t="shared" si="49"/>
        <v>2</v>
      </c>
      <c r="G25" s="21" t="str">
        <f t="shared" si="50"/>
        <v/>
      </c>
      <c r="H25" s="21" t="str">
        <f t="shared" si="51"/>
        <v>Argent</v>
      </c>
      <c r="I25" s="7"/>
      <c r="J25" s="21" t="str">
        <f t="shared" si="52"/>
        <v/>
      </c>
      <c r="K25" s="21">
        <f>IF(J25="",0,VLOOKUP(J25,Pointage[#All],2,FALSE)*K$21)</f>
        <v>0</v>
      </c>
      <c r="L25" s="9"/>
      <c r="M25" s="21" t="str">
        <f t="shared" si="53"/>
        <v/>
      </c>
      <c r="N25" s="21">
        <f>IF(M25="",0,VLOOKUP(M25,Pointage[#All],2,FALSE)*N$21)</f>
        <v>0</v>
      </c>
      <c r="O25" s="9"/>
      <c r="P25" s="21" t="str">
        <f t="shared" si="54"/>
        <v/>
      </c>
      <c r="Q25" s="21">
        <f>IF(P25="",0,VLOOKUP(P25,Pointage[#All],2,FALSE)*Q$21)</f>
        <v>0</v>
      </c>
      <c r="R25" s="9"/>
      <c r="S25" s="21" t="str">
        <f t="shared" si="55"/>
        <v/>
      </c>
      <c r="T25" s="21">
        <f>IF(S25="",0,VLOOKUP(S25,Pointage[#All],2,FALSE)*T$21)</f>
        <v>0</v>
      </c>
      <c r="U25" s="22">
        <f t="shared" si="56"/>
        <v>0</v>
      </c>
      <c r="V25" s="7">
        <v>62.88</v>
      </c>
      <c r="W25" s="21">
        <f t="shared" si="57"/>
        <v>1</v>
      </c>
      <c r="X25" s="21">
        <f>IF(W25="",0,VLOOKUP(W25,Pointage[#All],2,FALSE)*X$21)</f>
        <v>12</v>
      </c>
      <c r="Y25" s="9">
        <v>61.03</v>
      </c>
      <c r="Z25" s="21">
        <f t="shared" si="58"/>
        <v>2</v>
      </c>
      <c r="AA25" s="21">
        <f>IF(Z25="",0,VLOOKUP(Z25,Pointage[#All],2,FALSE)*AA$21)</f>
        <v>15</v>
      </c>
      <c r="AB25" s="9">
        <v>61.7</v>
      </c>
      <c r="AC25" s="21">
        <f t="shared" si="59"/>
        <v>1</v>
      </c>
      <c r="AD25" s="21">
        <f>IF(AC25="",0,VLOOKUP(AC25,Pointage[#All],2,FALSE)*AD$21)</f>
        <v>0</v>
      </c>
      <c r="AE25" s="9"/>
      <c r="AF25" s="21" t="str">
        <f t="shared" si="60"/>
        <v/>
      </c>
      <c r="AG25" s="21">
        <f>IF(AF25="",0,VLOOKUP(AF25,Pointage[#All],2,FALSE)*AG$21)</f>
        <v>0</v>
      </c>
      <c r="AH25" s="22">
        <f>AG25+X25+AA25</f>
        <v>27</v>
      </c>
      <c r="AI25" s="7">
        <v>58.65</v>
      </c>
      <c r="AJ25" s="21">
        <f t="shared" si="62"/>
        <v>5</v>
      </c>
      <c r="AK25" s="21">
        <f>IF(AJ25="",0,VLOOKUP(AJ25,Pointage[#All],2,FALSE)*AK$21)</f>
        <v>10</v>
      </c>
      <c r="AL25" s="7">
        <v>63.97</v>
      </c>
      <c r="AM25" s="21">
        <f t="shared" si="63"/>
        <v>2</v>
      </c>
      <c r="AN25" s="21">
        <f>IF(AM25="",0,VLOOKUP(AM25,Pointage[#All],2,FALSE)*AN$21)</f>
        <v>20</v>
      </c>
      <c r="AO25" s="9">
        <v>63.4</v>
      </c>
      <c r="AP25" s="21">
        <f t="shared" si="64"/>
        <v>1</v>
      </c>
      <c r="AQ25" s="21">
        <f>IF(AP25="",0,VLOOKUP(AP25,Pointage[#All],2,FALSE)*AQ$21)</f>
        <v>18</v>
      </c>
      <c r="AR25" s="9"/>
      <c r="AS25" s="21" t="str">
        <f t="shared" si="65"/>
        <v/>
      </c>
      <c r="AT25" s="21">
        <f>IF(AS25="",0,VLOOKUP(AS25,Pointage[#All],2,FALSE)*AT$21)</f>
        <v>0</v>
      </c>
      <c r="AU25" s="50">
        <f t="shared" ref="AU25:AU30" si="81">AT25+AN25+AK25</f>
        <v>30</v>
      </c>
      <c r="AV25" s="7"/>
      <c r="AW25" s="21" t="str">
        <f t="shared" si="66"/>
        <v/>
      </c>
      <c r="AX25" s="21">
        <f>IF(AW25="",0,VLOOKUP(AW25,Pointage[#All],2,FALSE)*AX$21)</f>
        <v>0</v>
      </c>
      <c r="AY25" s="9"/>
      <c r="AZ25" s="37" t="str">
        <f t="shared" si="67"/>
        <v/>
      </c>
      <c r="BA25" s="37">
        <f>IF(AZ25="",0,VLOOKUP(AZ25,Pointage[#All],2,FALSE)*BA$21)</f>
        <v>0</v>
      </c>
      <c r="BB25" s="38"/>
      <c r="BC25" s="37" t="str">
        <f t="shared" si="68"/>
        <v/>
      </c>
      <c r="BD25" s="37">
        <f>IF(BC25="",0,VLOOKUP(BC25,Pointage[#All],2,FALSE)*BD$21)</f>
        <v>0</v>
      </c>
      <c r="BE25" s="38"/>
      <c r="BF25" s="37" t="str">
        <f t="shared" si="69"/>
        <v/>
      </c>
      <c r="BG25" s="37">
        <f>IF(BF25="",0,VLOOKUP(BF25,Pointage[#All],2,FALSE)*BG$21)</f>
        <v>0</v>
      </c>
      <c r="BH25" s="39">
        <f t="shared" si="70"/>
        <v>0</v>
      </c>
      <c r="BI25" s="9">
        <v>62.93</v>
      </c>
      <c r="BJ25" s="37">
        <f t="shared" si="71"/>
        <v>2</v>
      </c>
      <c r="BK25" s="37">
        <f>IF(BJ25="",0,VLOOKUP(BJ25,Pointage[#All],2,FALSE)*BK$21)</f>
        <v>10</v>
      </c>
      <c r="BL25" s="38">
        <v>59.2</v>
      </c>
      <c r="BM25" s="37">
        <f t="shared" si="72"/>
        <v>2</v>
      </c>
      <c r="BN25" s="37">
        <f>IF(BM25="",0,VLOOKUP(BM25,Pointage[#All],2,FALSE)*BN$21)</f>
        <v>10</v>
      </c>
      <c r="BO25" s="38"/>
      <c r="BP25" s="37" t="str">
        <f t="shared" si="73"/>
        <v/>
      </c>
      <c r="BQ25" s="37">
        <f>IF(BP25="",0,VLOOKUP(BP25,Pointage[#All],2,FALSE)*BQ$21)</f>
        <v>0</v>
      </c>
      <c r="BR25" s="39">
        <f t="shared" si="74"/>
        <v>20</v>
      </c>
      <c r="BS25" s="9">
        <v>67.757999999999996</v>
      </c>
      <c r="BT25" s="21">
        <f t="shared" si="75"/>
        <v>1</v>
      </c>
      <c r="BU25" s="21">
        <f>IF(BT25="",0,VLOOKUP(BT25,Pointage[#All],2,FALSE)*BU$21)</f>
        <v>24</v>
      </c>
      <c r="BV25" s="9">
        <v>69.400000000000006</v>
      </c>
      <c r="BW25" s="21">
        <f t="shared" si="76"/>
        <v>1</v>
      </c>
      <c r="BX25" s="21">
        <f>IF(BW25="",0,VLOOKUP(BW25,Pointage[#All],2,FALSE)*BX$21)</f>
        <v>18</v>
      </c>
      <c r="BY25" s="9"/>
      <c r="BZ25" s="21" t="str">
        <f t="shared" si="77"/>
        <v/>
      </c>
      <c r="CA25" s="21">
        <f>IF(BZ25="",0,VLOOKUP(BZ25,Pointage[#All],2,FALSE)*CA$21)</f>
        <v>0</v>
      </c>
      <c r="CB25" s="22">
        <f t="shared" si="78"/>
        <v>52.5</v>
      </c>
      <c r="CC25" s="24">
        <f t="shared" si="79"/>
        <v>0</v>
      </c>
    </row>
    <row r="26" spans="1:81" x14ac:dyDescent="0.25">
      <c r="A26" s="7"/>
      <c r="B26" s="26" t="s">
        <v>118</v>
      </c>
      <c r="C26" s="44" t="s">
        <v>119</v>
      </c>
      <c r="D26" s="44" t="s">
        <v>120</v>
      </c>
      <c r="E26" s="44">
        <f t="shared" si="80"/>
        <v>18</v>
      </c>
      <c r="F26" s="21">
        <f t="shared" si="49"/>
        <v>10</v>
      </c>
      <c r="G26" s="21" t="str">
        <f t="shared" si="50"/>
        <v/>
      </c>
      <c r="H26" s="21" t="str">
        <f t="shared" si="51"/>
        <v/>
      </c>
      <c r="I26" s="7"/>
      <c r="J26" s="21" t="str">
        <f t="shared" si="52"/>
        <v/>
      </c>
      <c r="K26" s="21">
        <f>IF(J26="",0,VLOOKUP(J26,Pointage[#All],2,FALSE)*K$21)</f>
        <v>0</v>
      </c>
      <c r="L26" s="9"/>
      <c r="M26" s="21" t="str">
        <f t="shared" si="53"/>
        <v/>
      </c>
      <c r="N26" s="21">
        <f>IF(M26="",0,VLOOKUP(M26,Pointage[#All],2,FALSE)*N$21)</f>
        <v>0</v>
      </c>
      <c r="O26" s="9"/>
      <c r="P26" s="21" t="str">
        <f t="shared" si="54"/>
        <v/>
      </c>
      <c r="Q26" s="21">
        <f>IF(P26="",0,VLOOKUP(P26,Pointage[#All],2,FALSE)*Q$21)</f>
        <v>0</v>
      </c>
      <c r="R26" s="9"/>
      <c r="S26" s="21" t="str">
        <f t="shared" si="55"/>
        <v/>
      </c>
      <c r="T26" s="21">
        <f>IF(S26="",0,VLOOKUP(S26,Pointage[#All],2,FALSE)*T$21)</f>
        <v>0</v>
      </c>
      <c r="U26" s="22">
        <f t="shared" si="56"/>
        <v>0</v>
      </c>
      <c r="V26" s="7"/>
      <c r="W26" s="21" t="str">
        <f t="shared" si="57"/>
        <v/>
      </c>
      <c r="X26" s="21">
        <f>IF(W26="",0,VLOOKUP(W26,Pointage[#All],2,FALSE)*X$21)</f>
        <v>0</v>
      </c>
      <c r="Y26" s="9">
        <v>63.45</v>
      </c>
      <c r="Z26" s="21">
        <f t="shared" si="58"/>
        <v>1</v>
      </c>
      <c r="AA26" s="21">
        <f>IF(Z26="",0,VLOOKUP(Z26,Pointage[#All],2,FALSE)*AA$21)</f>
        <v>18</v>
      </c>
      <c r="AB26" s="9"/>
      <c r="AC26" s="21" t="str">
        <f t="shared" si="59"/>
        <v/>
      </c>
      <c r="AD26" s="21">
        <f>IF(AC26="",0,VLOOKUP(AC26,Pointage[#All],2,FALSE)*AD$21)</f>
        <v>0</v>
      </c>
      <c r="AE26" s="9"/>
      <c r="AF26" s="21" t="str">
        <f t="shared" si="60"/>
        <v/>
      </c>
      <c r="AG26" s="21">
        <f>IF(AF26="",0,VLOOKUP(AF26,Pointage[#All],2,FALSE)*AG$21)</f>
        <v>0</v>
      </c>
      <c r="AH26" s="22">
        <f t="shared" ref="AH26:AH28" si="82">AG26+X26+AA26</f>
        <v>18</v>
      </c>
      <c r="AI26" s="7"/>
      <c r="AJ26" s="21" t="str">
        <f t="shared" si="62"/>
        <v/>
      </c>
      <c r="AK26" s="21">
        <f>IF(AJ26="",0,VLOOKUP(AJ26,Pointage[#All],2,FALSE)*AK$21)</f>
        <v>0</v>
      </c>
      <c r="AL26" s="7"/>
      <c r="AM26" s="21" t="str">
        <f t="shared" si="63"/>
        <v/>
      </c>
      <c r="AN26" s="21">
        <f>IF(AM26="",0,VLOOKUP(AM26,Pointage[#All],2,FALSE)*AN$21)</f>
        <v>0</v>
      </c>
      <c r="AO26" s="9"/>
      <c r="AP26" s="21" t="str">
        <f t="shared" si="64"/>
        <v/>
      </c>
      <c r="AQ26" s="21">
        <f>IF(AP26="",0,VLOOKUP(AP26,Pointage[#All],2,FALSE)*AQ$21)</f>
        <v>0</v>
      </c>
      <c r="AR26" s="9"/>
      <c r="AS26" s="21" t="str">
        <f t="shared" si="65"/>
        <v/>
      </c>
      <c r="AT26" s="21">
        <f>IF(AS26="",0,VLOOKUP(AS26,Pointage[#All],2,FALSE)*AT$21)</f>
        <v>0</v>
      </c>
      <c r="AU26" s="50">
        <f t="shared" si="81"/>
        <v>0</v>
      </c>
      <c r="AV26" s="7"/>
      <c r="AW26" s="21" t="str">
        <f t="shared" si="66"/>
        <v/>
      </c>
      <c r="AX26" s="21">
        <f>IF(AW26="",0,VLOOKUP(AW26,Pointage[#All],2,FALSE)*AX$21)</f>
        <v>0</v>
      </c>
      <c r="AY26" s="9"/>
      <c r="AZ26" s="37" t="str">
        <f t="shared" si="67"/>
        <v/>
      </c>
      <c r="BA26" s="37">
        <f>IF(AZ26="",0,VLOOKUP(AZ26,Pointage[#All],2,FALSE)*BA$21)</f>
        <v>0</v>
      </c>
      <c r="BB26" s="38"/>
      <c r="BC26" s="37" t="str">
        <f t="shared" si="68"/>
        <v/>
      </c>
      <c r="BD26" s="37">
        <f>IF(BC26="",0,VLOOKUP(BC26,Pointage[#All],2,FALSE)*BD$21)</f>
        <v>0</v>
      </c>
      <c r="BE26" s="38"/>
      <c r="BF26" s="37" t="str">
        <f t="shared" si="69"/>
        <v/>
      </c>
      <c r="BG26" s="37">
        <f>IF(BF26="",0,VLOOKUP(BF26,Pointage[#All],2,FALSE)*BG$21)</f>
        <v>0</v>
      </c>
      <c r="BH26" s="39">
        <f t="shared" si="70"/>
        <v>0</v>
      </c>
      <c r="BI26" s="9"/>
      <c r="BJ26" s="37" t="str">
        <f t="shared" si="71"/>
        <v/>
      </c>
      <c r="BK26" s="37">
        <f>IF(BJ26="",0,VLOOKUP(BJ26,Pointage[#All],2,FALSE)*BK$21)</f>
        <v>0</v>
      </c>
      <c r="BL26" s="38"/>
      <c r="BM26" s="37" t="str">
        <f t="shared" si="72"/>
        <v/>
      </c>
      <c r="BN26" s="37">
        <f>IF(BM26="",0,VLOOKUP(BM26,Pointage[#All],2,FALSE)*BN$21)</f>
        <v>0</v>
      </c>
      <c r="BO26" s="38"/>
      <c r="BP26" s="37" t="str">
        <f t="shared" si="73"/>
        <v/>
      </c>
      <c r="BQ26" s="37">
        <f>IF(BP26="",0,VLOOKUP(BP26,Pointage[#All],2,FALSE)*BQ$21)</f>
        <v>0</v>
      </c>
      <c r="BR26" s="39">
        <f t="shared" si="74"/>
        <v>0</v>
      </c>
      <c r="BS26" s="9"/>
      <c r="BT26" s="21" t="str">
        <f t="shared" si="75"/>
        <v/>
      </c>
      <c r="BU26" s="21">
        <f>IF(BT26="",0,VLOOKUP(BT26,Pointage[#All],2,FALSE)*BU$21)</f>
        <v>0</v>
      </c>
      <c r="BV26" s="9"/>
      <c r="BW26" s="21" t="str">
        <f t="shared" si="76"/>
        <v/>
      </c>
      <c r="BX26" s="21">
        <f>IF(BW26="",0,VLOOKUP(BW26,Pointage[#All],2,FALSE)*BX$21)</f>
        <v>0</v>
      </c>
      <c r="BY26" s="9"/>
      <c r="BZ26" s="21" t="str">
        <f t="shared" si="77"/>
        <v/>
      </c>
      <c r="CA26" s="21">
        <f>IF(BZ26="",0,VLOOKUP(BZ26,Pointage[#All],2,FALSE)*CA$21)</f>
        <v>0</v>
      </c>
      <c r="CB26" s="22">
        <f t="shared" si="78"/>
        <v>0</v>
      </c>
      <c r="CC26" s="24">
        <f t="shared" si="79"/>
        <v>0</v>
      </c>
    </row>
    <row r="27" spans="1:81" x14ac:dyDescent="0.25">
      <c r="A27" s="7"/>
      <c r="B27" s="26" t="s">
        <v>72</v>
      </c>
      <c r="C27" s="44" t="s">
        <v>73</v>
      </c>
      <c r="D27" s="44" t="s">
        <v>137</v>
      </c>
      <c r="E27" s="44">
        <f t="shared" si="80"/>
        <v>41</v>
      </c>
      <c r="F27" s="21">
        <f t="shared" si="49"/>
        <v>6</v>
      </c>
      <c r="G27" s="21" t="str">
        <f t="shared" si="50"/>
        <v/>
      </c>
      <c r="H27" s="21" t="str">
        <f t="shared" si="51"/>
        <v/>
      </c>
      <c r="I27" s="7"/>
      <c r="J27" s="21" t="str">
        <f t="shared" si="52"/>
        <v/>
      </c>
      <c r="K27" s="21">
        <f>IF(J27="",0,VLOOKUP(J27,Pointage[#All],2,FALSE)*K$21)</f>
        <v>0</v>
      </c>
      <c r="L27" s="9"/>
      <c r="M27" s="21" t="str">
        <f t="shared" si="53"/>
        <v/>
      </c>
      <c r="N27" s="21">
        <f>IF(M27="",0,VLOOKUP(M27,Pointage[#All],2,FALSE)*N$21)</f>
        <v>0</v>
      </c>
      <c r="O27" s="9"/>
      <c r="P27" s="21" t="str">
        <f t="shared" si="54"/>
        <v/>
      </c>
      <c r="Q27" s="21">
        <f>IF(P27="",0,VLOOKUP(P27,Pointage[#All],2,FALSE)*Q$21)</f>
        <v>0</v>
      </c>
      <c r="R27" s="9"/>
      <c r="S27" s="21" t="str">
        <f t="shared" si="55"/>
        <v/>
      </c>
      <c r="T27" s="21">
        <f>IF(S27="",0,VLOOKUP(S27,Pointage[#All],2,FALSE)*T$21)</f>
        <v>0</v>
      </c>
      <c r="U27" s="22">
        <f t="shared" si="56"/>
        <v>0</v>
      </c>
      <c r="V27" s="7"/>
      <c r="W27" s="21" t="str">
        <f t="shared" si="57"/>
        <v/>
      </c>
      <c r="X27" s="21">
        <f>IF(W27="",0,VLOOKUP(W27,Pointage[#All],2,FALSE)*X$21)</f>
        <v>0</v>
      </c>
      <c r="Y27" s="9"/>
      <c r="Z27" s="21" t="str">
        <f t="shared" si="58"/>
        <v/>
      </c>
      <c r="AA27" s="21">
        <f>IF(Z27="",0,VLOOKUP(Z27,Pointage[#All],2,FALSE)*AA$21)</f>
        <v>0</v>
      </c>
      <c r="AB27" s="9"/>
      <c r="AC27" s="21" t="str">
        <f t="shared" si="59"/>
        <v/>
      </c>
      <c r="AD27" s="21">
        <f>IF(AC27="",0,VLOOKUP(AC27,Pointage[#All],2,FALSE)*AD$21)</f>
        <v>0</v>
      </c>
      <c r="AE27" s="9"/>
      <c r="AF27" s="21" t="str">
        <f t="shared" si="60"/>
        <v/>
      </c>
      <c r="AG27" s="21">
        <f>IF(AF27="",0,VLOOKUP(AF27,Pointage[#All],2,FALSE)*AG$21)</f>
        <v>0</v>
      </c>
      <c r="AH27" s="22">
        <f t="shared" si="82"/>
        <v>0</v>
      </c>
      <c r="AI27" s="7">
        <v>62.12</v>
      </c>
      <c r="AJ27" s="21">
        <f t="shared" si="62"/>
        <v>2</v>
      </c>
      <c r="AK27" s="21">
        <f>IF(AJ27="",0,VLOOKUP(AJ27,Pointage[#All],2,FALSE)*AK$21)</f>
        <v>25</v>
      </c>
      <c r="AL27" s="7">
        <v>62.07</v>
      </c>
      <c r="AM27" s="21">
        <f t="shared" si="63"/>
        <v>3</v>
      </c>
      <c r="AN27" s="21">
        <f>IF(AM27="",0,VLOOKUP(AM27,Pointage[#All],2,FALSE)*AN$21)</f>
        <v>16</v>
      </c>
      <c r="AO27" s="9">
        <v>61</v>
      </c>
      <c r="AP27" s="21">
        <f t="shared" si="64"/>
        <v>2</v>
      </c>
      <c r="AQ27" s="21">
        <f>IF(AP27="",0,VLOOKUP(AP27,Pointage[#All],2,FALSE)*AQ$21)</f>
        <v>15</v>
      </c>
      <c r="AR27" s="9"/>
      <c r="AS27" s="21" t="str">
        <f t="shared" si="65"/>
        <v/>
      </c>
      <c r="AT27" s="21">
        <f>IF(AS27="",0,VLOOKUP(AS27,Pointage[#All],2,FALSE)*AT$21)</f>
        <v>0</v>
      </c>
      <c r="AU27" s="50">
        <f t="shared" si="81"/>
        <v>41</v>
      </c>
      <c r="AV27" s="7"/>
      <c r="AW27" s="21" t="str">
        <f t="shared" si="66"/>
        <v/>
      </c>
      <c r="AX27" s="21">
        <f>IF(AW27="",0,VLOOKUP(AW27,Pointage[#All],2,FALSE)*AX$21)</f>
        <v>0</v>
      </c>
      <c r="AY27" s="9"/>
      <c r="AZ27" s="37" t="str">
        <f t="shared" si="67"/>
        <v/>
      </c>
      <c r="BA27" s="37">
        <f>IF(AZ27="",0,VLOOKUP(AZ27,Pointage[#All],2,FALSE)*BA$21)</f>
        <v>0</v>
      </c>
      <c r="BB27" s="38"/>
      <c r="BC27" s="37" t="str">
        <f t="shared" si="68"/>
        <v/>
      </c>
      <c r="BD27" s="37">
        <f>IF(BC27="",0,VLOOKUP(BC27,Pointage[#All],2,FALSE)*BD$21)</f>
        <v>0</v>
      </c>
      <c r="BE27" s="38"/>
      <c r="BF27" s="37" t="str">
        <f t="shared" si="69"/>
        <v/>
      </c>
      <c r="BG27" s="37">
        <f>IF(BF27="",0,VLOOKUP(BF27,Pointage[#All],2,FALSE)*BG$21)</f>
        <v>0</v>
      </c>
      <c r="BH27" s="39">
        <f t="shared" si="70"/>
        <v>0</v>
      </c>
      <c r="BI27" s="9"/>
      <c r="BJ27" s="37" t="str">
        <f t="shared" si="71"/>
        <v/>
      </c>
      <c r="BK27" s="37">
        <f>IF(BJ27="",0,VLOOKUP(BJ27,Pointage[#All],2,FALSE)*BK$21)</f>
        <v>0</v>
      </c>
      <c r="BL27" s="38"/>
      <c r="BM27" s="37" t="str">
        <f t="shared" si="72"/>
        <v/>
      </c>
      <c r="BN27" s="37">
        <f>IF(BM27="",0,VLOOKUP(BM27,Pointage[#All],2,FALSE)*BN$21)</f>
        <v>0</v>
      </c>
      <c r="BO27" s="38"/>
      <c r="BP27" s="37" t="str">
        <f t="shared" si="73"/>
        <v/>
      </c>
      <c r="BQ27" s="37">
        <f>IF(BP27="",0,VLOOKUP(BP27,Pointage[#All],2,FALSE)*BQ$21)</f>
        <v>0</v>
      </c>
      <c r="BR27" s="39">
        <f t="shared" si="74"/>
        <v>0</v>
      </c>
      <c r="BS27" s="9"/>
      <c r="BT27" s="21" t="str">
        <f t="shared" si="75"/>
        <v/>
      </c>
      <c r="BU27" s="21">
        <f>IF(BT27="",0,VLOOKUP(BT27,Pointage[#All],2,FALSE)*BU$21)</f>
        <v>0</v>
      </c>
      <c r="BV27" s="9"/>
      <c r="BW27" s="21" t="str">
        <f t="shared" si="76"/>
        <v/>
      </c>
      <c r="BX27" s="21">
        <f>IF(BW27="",0,VLOOKUP(BW27,Pointage[#All],2,FALSE)*BX$21)</f>
        <v>0</v>
      </c>
      <c r="BY27" s="9"/>
      <c r="BZ27" s="21" t="str">
        <f t="shared" si="77"/>
        <v/>
      </c>
      <c r="CA27" s="21">
        <f>IF(BZ27="",0,VLOOKUP(BZ27,Pointage[#All],2,FALSE)*CA$21)</f>
        <v>0</v>
      </c>
      <c r="CB27" s="22">
        <f t="shared" si="78"/>
        <v>0</v>
      </c>
      <c r="CC27" s="24">
        <f t="shared" si="79"/>
        <v>0</v>
      </c>
    </row>
    <row r="28" spans="1:81" x14ac:dyDescent="0.25">
      <c r="A28" s="7"/>
      <c r="B28" s="26" t="s">
        <v>138</v>
      </c>
      <c r="C28" s="44" t="s">
        <v>139</v>
      </c>
      <c r="D28" s="44" t="s">
        <v>140</v>
      </c>
      <c r="E28" s="44">
        <f t="shared" si="80"/>
        <v>54</v>
      </c>
      <c r="F28" s="21">
        <f t="shared" si="49"/>
        <v>3</v>
      </c>
      <c r="G28" s="21" t="str">
        <f t="shared" si="50"/>
        <v/>
      </c>
      <c r="H28" s="21" t="str">
        <f t="shared" si="51"/>
        <v>Bronze</v>
      </c>
      <c r="I28" s="7"/>
      <c r="J28" s="21" t="str">
        <f t="shared" si="52"/>
        <v/>
      </c>
      <c r="K28" s="21">
        <f>IF(J28="",0,VLOOKUP(J28,Pointage[#All],2,FALSE)*K$21)</f>
        <v>0</v>
      </c>
      <c r="L28" s="9"/>
      <c r="M28" s="21" t="str">
        <f t="shared" si="53"/>
        <v/>
      </c>
      <c r="N28" s="21">
        <f>IF(M28="",0,VLOOKUP(M28,Pointage[#All],2,FALSE)*N$21)</f>
        <v>0</v>
      </c>
      <c r="O28" s="9"/>
      <c r="P28" s="21" t="str">
        <f t="shared" si="54"/>
        <v/>
      </c>
      <c r="Q28" s="21">
        <f>IF(P28="",0,VLOOKUP(P28,Pointage[#All],2,FALSE)*Q$21)</f>
        <v>0</v>
      </c>
      <c r="R28" s="9"/>
      <c r="S28" s="21" t="str">
        <f t="shared" si="55"/>
        <v/>
      </c>
      <c r="T28" s="21">
        <f>IF(S28="",0,VLOOKUP(S28,Pointage[#All],2,FALSE)*T$21)</f>
        <v>0</v>
      </c>
      <c r="U28" s="22">
        <f t="shared" si="56"/>
        <v>0</v>
      </c>
      <c r="V28" s="7"/>
      <c r="W28" s="21" t="str">
        <f t="shared" si="57"/>
        <v/>
      </c>
      <c r="X28" s="21">
        <f>IF(W28="",0,VLOOKUP(W28,Pointage[#All],2,FALSE)*X$21)</f>
        <v>0</v>
      </c>
      <c r="Y28" s="9"/>
      <c r="Z28" s="21" t="str">
        <f t="shared" si="58"/>
        <v/>
      </c>
      <c r="AA28" s="21">
        <f>IF(Z28="",0,VLOOKUP(Z28,Pointage[#All],2,FALSE)*AA$21)</f>
        <v>0</v>
      </c>
      <c r="AB28" s="9"/>
      <c r="AC28" s="21" t="str">
        <f t="shared" si="59"/>
        <v/>
      </c>
      <c r="AD28" s="21">
        <f>IF(AC28="",0,VLOOKUP(AC28,Pointage[#All],2,FALSE)*AD$21)</f>
        <v>0</v>
      </c>
      <c r="AE28" s="9"/>
      <c r="AF28" s="21" t="str">
        <f t="shared" si="60"/>
        <v/>
      </c>
      <c r="AG28" s="21">
        <f>IF(AF28="",0,VLOOKUP(AF28,Pointage[#All],2,FALSE)*AG$21)</f>
        <v>0</v>
      </c>
      <c r="AH28" s="22">
        <f t="shared" si="82"/>
        <v>0</v>
      </c>
      <c r="AI28" s="7">
        <v>62.88</v>
      </c>
      <c r="AJ28" s="21">
        <f t="shared" si="62"/>
        <v>1</v>
      </c>
      <c r="AK28" s="21">
        <f>IF(AJ28="",0,VLOOKUP(AJ28,Pointage[#All],2,FALSE)*AK$21)</f>
        <v>30</v>
      </c>
      <c r="AL28" s="7">
        <v>64.31</v>
      </c>
      <c r="AM28" s="21">
        <f t="shared" si="63"/>
        <v>1</v>
      </c>
      <c r="AN28" s="21">
        <f>IF(AM28="",0,VLOOKUP(AM28,Pointage[#All],2,FALSE)*AN$21)</f>
        <v>24</v>
      </c>
      <c r="AO28" s="9"/>
      <c r="AP28" s="21" t="str">
        <f t="shared" si="64"/>
        <v/>
      </c>
      <c r="AQ28" s="21">
        <f>IF(AP28="",0,VLOOKUP(AP28,Pointage[#All],2,FALSE)*AQ$21)</f>
        <v>0</v>
      </c>
      <c r="AR28" s="9"/>
      <c r="AS28" s="21" t="str">
        <f t="shared" si="65"/>
        <v/>
      </c>
      <c r="AT28" s="21">
        <f>IF(AS28="",0,VLOOKUP(AS28,Pointage[#All],2,FALSE)*AT$21)</f>
        <v>0</v>
      </c>
      <c r="AU28" s="50">
        <f t="shared" si="81"/>
        <v>54</v>
      </c>
      <c r="AV28" s="7"/>
      <c r="AW28" s="21" t="str">
        <f t="shared" si="66"/>
        <v/>
      </c>
      <c r="AX28" s="21">
        <f>IF(AW28="",0,VLOOKUP(AW28,Pointage[#All],2,FALSE)*AX$21)</f>
        <v>0</v>
      </c>
      <c r="AY28" s="9"/>
      <c r="AZ28" s="37" t="str">
        <f t="shared" si="67"/>
        <v/>
      </c>
      <c r="BA28" s="37">
        <f>IF(AZ28="",0,VLOOKUP(AZ28,Pointage[#All],2,FALSE)*BA$21)</f>
        <v>0</v>
      </c>
      <c r="BB28" s="38"/>
      <c r="BC28" s="37" t="str">
        <f t="shared" si="68"/>
        <v/>
      </c>
      <c r="BD28" s="37">
        <f>IF(BC28="",0,VLOOKUP(BC28,Pointage[#All],2,FALSE)*BD$21)</f>
        <v>0</v>
      </c>
      <c r="BE28" s="38"/>
      <c r="BF28" s="37" t="str">
        <f t="shared" si="69"/>
        <v/>
      </c>
      <c r="BG28" s="37">
        <f>IF(BF28="",0,VLOOKUP(BF28,Pointage[#All],2,FALSE)*BG$21)</f>
        <v>0</v>
      </c>
      <c r="BH28" s="39">
        <f t="shared" si="70"/>
        <v>0</v>
      </c>
      <c r="BI28" s="9"/>
      <c r="BJ28" s="37" t="str">
        <f t="shared" si="71"/>
        <v/>
      </c>
      <c r="BK28" s="37">
        <f>IF(BJ28="",0,VLOOKUP(BJ28,Pointage[#All],2,FALSE)*BK$21)</f>
        <v>0</v>
      </c>
      <c r="BL28" s="38"/>
      <c r="BM28" s="37" t="str">
        <f t="shared" si="72"/>
        <v/>
      </c>
      <c r="BN28" s="37">
        <f>IF(BM28="",0,VLOOKUP(BM28,Pointage[#All],2,FALSE)*BN$21)</f>
        <v>0</v>
      </c>
      <c r="BO28" s="38"/>
      <c r="BP28" s="37" t="str">
        <f t="shared" si="73"/>
        <v/>
      </c>
      <c r="BQ28" s="37">
        <f>IF(BP28="",0,VLOOKUP(BP28,Pointage[#All],2,FALSE)*BQ$21)</f>
        <v>0</v>
      </c>
      <c r="BR28" s="39">
        <f t="shared" si="74"/>
        <v>0</v>
      </c>
      <c r="BS28" s="9"/>
      <c r="BT28" s="21" t="str">
        <f t="shared" ref="BT28:BT35" si="83">IF(BS28=0,"",RANK(BS28,BS$23:BS$35,0))</f>
        <v/>
      </c>
      <c r="BU28" s="21">
        <f>IF(BT28="",0,VLOOKUP(BT28,Pointage[#All],2,FALSE)*BU$21)</f>
        <v>0</v>
      </c>
      <c r="BV28" s="9"/>
      <c r="BW28" s="21" t="str">
        <f t="shared" si="76"/>
        <v/>
      </c>
      <c r="BX28" s="21">
        <f>IF(BW28="",0,VLOOKUP(BW28,Pointage[#All],2,FALSE)*BX$21)</f>
        <v>0</v>
      </c>
      <c r="BY28" s="9"/>
      <c r="BZ28" s="21" t="str">
        <f t="shared" si="77"/>
        <v/>
      </c>
      <c r="CA28" s="21">
        <f>IF(BZ28="",0,VLOOKUP(BZ28,Pointage[#All],2,FALSE)*CA$21)</f>
        <v>0</v>
      </c>
      <c r="CB28" s="22">
        <f t="shared" si="78"/>
        <v>0</v>
      </c>
      <c r="CC28" s="24">
        <f t="shared" si="79"/>
        <v>0</v>
      </c>
    </row>
    <row r="29" spans="1:81" x14ac:dyDescent="0.25">
      <c r="A29" s="7"/>
      <c r="B29" s="26" t="s">
        <v>127</v>
      </c>
      <c r="C29" s="44" t="s">
        <v>126</v>
      </c>
      <c r="D29" s="44" t="s">
        <v>130</v>
      </c>
      <c r="E29" s="44">
        <f t="shared" si="80"/>
        <v>20</v>
      </c>
      <c r="F29" s="21">
        <f t="shared" si="49"/>
        <v>9</v>
      </c>
      <c r="G29" s="21" t="str">
        <f t="shared" si="50"/>
        <v/>
      </c>
      <c r="H29" s="21" t="str">
        <f t="shared" si="51"/>
        <v/>
      </c>
      <c r="I29" s="7"/>
      <c r="J29" s="21" t="str">
        <f t="shared" si="52"/>
        <v/>
      </c>
      <c r="K29" s="21">
        <f>IF(J29="",0,VLOOKUP(J29,Pointage[#All],2,FALSE)*K$21)</f>
        <v>0</v>
      </c>
      <c r="L29" s="9"/>
      <c r="M29" s="21" t="str">
        <f t="shared" si="53"/>
        <v/>
      </c>
      <c r="N29" s="21">
        <f>IF(M29="",0,VLOOKUP(M29,Pointage[#All],2,FALSE)*N$21)</f>
        <v>0</v>
      </c>
      <c r="O29" s="9"/>
      <c r="P29" s="21" t="str">
        <f t="shared" si="54"/>
        <v/>
      </c>
      <c r="Q29" s="21">
        <f>IF(P29="",0,VLOOKUP(P29,Pointage[#All],2,FALSE)*Q$21)</f>
        <v>0</v>
      </c>
      <c r="R29" s="9"/>
      <c r="S29" s="21" t="str">
        <f t="shared" si="55"/>
        <v/>
      </c>
      <c r="T29" s="21">
        <f>IF(S29="",0,VLOOKUP(S29,Pointage[#All],2,FALSE)*T$21)</f>
        <v>0</v>
      </c>
      <c r="U29" s="22">
        <f t="shared" si="56"/>
        <v>0</v>
      </c>
      <c r="V29" s="7"/>
      <c r="W29" s="21" t="str">
        <f t="shared" si="57"/>
        <v/>
      </c>
      <c r="X29" s="21">
        <f>IF(W29="",0,VLOOKUP(W29,Pointage[#All],2,FALSE)*X$21)</f>
        <v>0</v>
      </c>
      <c r="Y29" s="9"/>
      <c r="Z29" s="21" t="str">
        <f t="shared" si="58"/>
        <v/>
      </c>
      <c r="AA29" s="21">
        <f>IF(Z29="",0,VLOOKUP(Z29,Pointage[#All],2,FALSE)*AA$21)</f>
        <v>0</v>
      </c>
      <c r="AB29" s="9"/>
      <c r="AC29" s="21" t="str">
        <f t="shared" si="59"/>
        <v/>
      </c>
      <c r="AD29" s="21">
        <f>IF(AC29="",0,VLOOKUP(AC29,Pointage[#All],2,FALSE)*AD$21)</f>
        <v>0</v>
      </c>
      <c r="AE29" s="9"/>
      <c r="AF29" s="21" t="str">
        <f t="shared" si="60"/>
        <v/>
      </c>
      <c r="AG29" s="21">
        <f>IF(AF29="",0,VLOOKUP(AF29,Pointage[#All],2,FALSE)*AG$21)</f>
        <v>0</v>
      </c>
      <c r="AH29" s="22">
        <f t="shared" si="61"/>
        <v>0</v>
      </c>
      <c r="AI29" s="7">
        <v>61.92</v>
      </c>
      <c r="AJ29" s="21">
        <f t="shared" si="62"/>
        <v>3</v>
      </c>
      <c r="AK29" s="21">
        <f>IF(AJ29="",0,VLOOKUP(AJ29,Pointage[#All],2,FALSE)*AK$21)</f>
        <v>20</v>
      </c>
      <c r="AL29" s="7"/>
      <c r="AM29" s="21" t="str">
        <f t="shared" si="63"/>
        <v/>
      </c>
      <c r="AN29" s="21">
        <f>IF(AM29="",0,VLOOKUP(AM29,Pointage[#All],2,FALSE)*AN$21)</f>
        <v>0</v>
      </c>
      <c r="AO29" s="9"/>
      <c r="AP29" s="21" t="str">
        <f t="shared" si="64"/>
        <v/>
      </c>
      <c r="AQ29" s="21">
        <f>IF(AP29="",0,VLOOKUP(AP29,Pointage[#All],2,FALSE)*AQ$21)</f>
        <v>0</v>
      </c>
      <c r="AR29" s="9"/>
      <c r="AS29" s="21" t="str">
        <f t="shared" si="65"/>
        <v/>
      </c>
      <c r="AT29" s="21">
        <f>IF(AS29="",0,VLOOKUP(AS29,Pointage[#All],2,FALSE)*AT$21)</f>
        <v>0</v>
      </c>
      <c r="AU29" s="50">
        <f t="shared" si="81"/>
        <v>20</v>
      </c>
      <c r="AV29" s="7"/>
      <c r="AW29" s="21" t="str">
        <f t="shared" si="66"/>
        <v/>
      </c>
      <c r="AX29" s="21">
        <f>IF(AW29="",0,VLOOKUP(AW29,Pointage[#All],2,FALSE)*AX$21)</f>
        <v>0</v>
      </c>
      <c r="AY29" s="9"/>
      <c r="AZ29" s="37" t="str">
        <f t="shared" si="67"/>
        <v/>
      </c>
      <c r="BA29" s="37">
        <f>IF(AZ29="",0,VLOOKUP(AZ29,Pointage[#All],2,FALSE)*BA$21)</f>
        <v>0</v>
      </c>
      <c r="BB29" s="38"/>
      <c r="BC29" s="37" t="str">
        <f t="shared" si="68"/>
        <v/>
      </c>
      <c r="BD29" s="37">
        <f>IF(BC29="",0,VLOOKUP(BC29,Pointage[#All],2,FALSE)*BD$21)</f>
        <v>0</v>
      </c>
      <c r="BE29" s="38"/>
      <c r="BF29" s="37" t="str">
        <f t="shared" si="69"/>
        <v/>
      </c>
      <c r="BG29" s="37">
        <f>IF(BF29="",0,VLOOKUP(BF29,Pointage[#All],2,FALSE)*BG$21)</f>
        <v>0</v>
      </c>
      <c r="BH29" s="39">
        <f t="shared" si="70"/>
        <v>0</v>
      </c>
      <c r="BI29" s="9"/>
      <c r="BJ29" s="37" t="str">
        <f t="shared" ref="BJ29:BJ35" si="84">IF(BI29=0,"",RANK(BI29,BI$23:BI$35,0))</f>
        <v/>
      </c>
      <c r="BK29" s="37">
        <f>IF(BJ29="",0,VLOOKUP(BJ29,Pointage[#All],2,FALSE)*BK$21)</f>
        <v>0</v>
      </c>
      <c r="BL29" s="38"/>
      <c r="BM29" s="37" t="str">
        <f t="shared" ref="BM29:BM35" si="85">IF(BL29=0,"",RANK(BL29,BL$23:BL$35,0))</f>
        <v/>
      </c>
      <c r="BN29" s="37">
        <f>IF(BM29="",0,VLOOKUP(BM29,Pointage[#All],2,FALSE)*BN$21)</f>
        <v>0</v>
      </c>
      <c r="BO29" s="38"/>
      <c r="BP29" s="37" t="str">
        <f t="shared" ref="BP29:BP35" si="86">IF(BO29=0,"",RANK(BO29,BO$4:BO$41,0))</f>
        <v/>
      </c>
      <c r="BQ29" s="37">
        <f>IF(BP29="",0,VLOOKUP(BP29,Pointage[#All],2,FALSE)*BQ$21)</f>
        <v>0</v>
      </c>
      <c r="BR29" s="39">
        <f t="shared" ref="BR29:BR35" si="87">IF(BK29="","",BK29+BN29+BQ29)</f>
        <v>0</v>
      </c>
      <c r="BS29" s="9"/>
      <c r="BT29" s="21" t="str">
        <f t="shared" si="83"/>
        <v/>
      </c>
      <c r="BU29" s="21">
        <f>IF(BT29="",0,VLOOKUP(BT29,Pointage[#All],2,FALSE)*BU$21)</f>
        <v>0</v>
      </c>
      <c r="BV29" s="9"/>
      <c r="BW29" s="21" t="str">
        <f t="shared" ref="BW29:BW35" si="88">IF(BV29=0,"",RANK(BV29,BV$23:BV$35,0))</f>
        <v/>
      </c>
      <c r="BX29" s="21">
        <f>IF(BW29="",0,VLOOKUP(BW29,Pointage[#All],2,FALSE)*BX$21)</f>
        <v>0</v>
      </c>
      <c r="BY29" s="9"/>
      <c r="BZ29" s="21" t="str">
        <f t="shared" ref="BZ29:BZ35" si="89">IF(BY29=0,"",RANK(BY29,BY$4:BY$41,0))</f>
        <v/>
      </c>
      <c r="CA29" s="21">
        <f>IF(BZ29="",0,VLOOKUP(BZ29,Pointage[#All],2,FALSE)*CA$21)</f>
        <v>0</v>
      </c>
      <c r="CB29" s="22">
        <f t="shared" ref="CB29:CB35" si="90">IF(BU29="","",BU29+BX29+CA29)*1.25</f>
        <v>0</v>
      </c>
      <c r="CC29" s="24">
        <f t="shared" si="79"/>
        <v>0</v>
      </c>
    </row>
    <row r="30" spans="1:81" x14ac:dyDescent="0.25">
      <c r="A30" s="7"/>
      <c r="B30" s="26" t="s">
        <v>151</v>
      </c>
      <c r="C30" s="44" t="s">
        <v>152</v>
      </c>
      <c r="D30" s="44" t="s">
        <v>153</v>
      </c>
      <c r="E30" s="44">
        <f t="shared" si="80"/>
        <v>6</v>
      </c>
      <c r="F30" s="21">
        <f t="shared" si="49"/>
        <v>11</v>
      </c>
      <c r="G30" s="21" t="str">
        <f t="shared" si="50"/>
        <v/>
      </c>
      <c r="H30" s="21" t="str">
        <f t="shared" si="51"/>
        <v/>
      </c>
      <c r="I30" s="7"/>
      <c r="J30" s="21" t="str">
        <f t="shared" si="52"/>
        <v/>
      </c>
      <c r="K30" s="21">
        <f>IF(J30="",0,VLOOKUP(J30,Pointage[#All],2,FALSE)*K$21)</f>
        <v>0</v>
      </c>
      <c r="L30" s="9"/>
      <c r="M30" s="21" t="str">
        <f t="shared" si="53"/>
        <v/>
      </c>
      <c r="N30" s="21">
        <f>IF(M30="",0,VLOOKUP(M30,Pointage[#All],2,FALSE)*N$21)</f>
        <v>0</v>
      </c>
      <c r="O30" s="9"/>
      <c r="P30" s="21" t="str">
        <f t="shared" si="54"/>
        <v/>
      </c>
      <c r="Q30" s="21">
        <f>IF(P30="",0,VLOOKUP(P30,Pointage[#All],2,FALSE)*Q$21)</f>
        <v>0</v>
      </c>
      <c r="R30" s="9"/>
      <c r="S30" s="21" t="str">
        <f t="shared" si="55"/>
        <v/>
      </c>
      <c r="T30" s="21">
        <f>IF(S30="",0,VLOOKUP(S30,Pointage[#All],2,FALSE)*T$21)</f>
        <v>0</v>
      </c>
      <c r="U30" s="22">
        <f t="shared" si="56"/>
        <v>0</v>
      </c>
      <c r="V30" s="7"/>
      <c r="W30" s="21" t="str">
        <f t="shared" si="57"/>
        <v/>
      </c>
      <c r="X30" s="21">
        <f>IF(W30="",0,VLOOKUP(W30,Pointage[#All],2,FALSE)*X$21)</f>
        <v>0</v>
      </c>
      <c r="Y30" s="9"/>
      <c r="Z30" s="21" t="str">
        <f t="shared" si="58"/>
        <v/>
      </c>
      <c r="AA30" s="21">
        <f>IF(Z30="",0,VLOOKUP(Z30,Pointage[#All],2,FALSE)*AA$21)</f>
        <v>0</v>
      </c>
      <c r="AB30" s="9"/>
      <c r="AC30" s="21" t="str">
        <f t="shared" si="59"/>
        <v/>
      </c>
      <c r="AD30" s="21">
        <f>IF(AC30="",0,VLOOKUP(AC30,Pointage[#All],2,FALSE)*AD$21)</f>
        <v>0</v>
      </c>
      <c r="AE30" s="9"/>
      <c r="AF30" s="21" t="str">
        <f t="shared" si="60"/>
        <v/>
      </c>
      <c r="AG30" s="21">
        <f>IF(AF30="",0,VLOOKUP(AF30,Pointage[#All],2,FALSE)*AG$21)</f>
        <v>0</v>
      </c>
      <c r="AH30" s="22">
        <f t="shared" si="61"/>
        <v>0</v>
      </c>
      <c r="AI30" s="7"/>
      <c r="AJ30" s="21" t="str">
        <f t="shared" si="62"/>
        <v/>
      </c>
      <c r="AK30" s="21">
        <f>IF(AJ30="",0,VLOOKUP(AJ30,Pointage[#All],2,FALSE)*AK$21)</f>
        <v>0</v>
      </c>
      <c r="AL30" s="7"/>
      <c r="AM30" s="21" t="str">
        <f t="shared" si="63"/>
        <v/>
      </c>
      <c r="AN30" s="21">
        <f>IF(AM30="",0,VLOOKUP(AM30,Pointage[#All],2,FALSE)*AN$21)</f>
        <v>0</v>
      </c>
      <c r="AO30" s="9"/>
      <c r="AP30" s="21" t="str">
        <f t="shared" si="64"/>
        <v/>
      </c>
      <c r="AQ30" s="21">
        <f>IF(AP30="",0,VLOOKUP(AP30,Pointage[#All],2,FALSE)*AQ$21)</f>
        <v>0</v>
      </c>
      <c r="AR30" s="9"/>
      <c r="AS30" s="21" t="str">
        <f t="shared" si="65"/>
        <v/>
      </c>
      <c r="AT30" s="21">
        <f>IF(AS30="",0,VLOOKUP(AS30,Pointage[#All],2,FALSE)*AT$21)</f>
        <v>0</v>
      </c>
      <c r="AU30" s="50">
        <f t="shared" si="81"/>
        <v>0</v>
      </c>
      <c r="AV30" s="7"/>
      <c r="AW30" s="21" t="str">
        <f t="shared" si="66"/>
        <v/>
      </c>
      <c r="AX30" s="21">
        <f>IF(AW30="",0,VLOOKUP(AW30,Pointage[#All],2,FALSE)*AX$21)</f>
        <v>0</v>
      </c>
      <c r="AY30" s="9"/>
      <c r="AZ30" s="37" t="str">
        <f t="shared" si="67"/>
        <v/>
      </c>
      <c r="BA30" s="37">
        <f>IF(AZ30="",0,VLOOKUP(AZ30,Pointage[#All],2,FALSE)*BA$21)</f>
        <v>0</v>
      </c>
      <c r="BB30" s="38">
        <v>49</v>
      </c>
      <c r="BC30" s="37">
        <f t="shared" si="68"/>
        <v>1</v>
      </c>
      <c r="BD30" s="37">
        <f>IF(BC30="",0,VLOOKUP(BC30,Pointage[#All],2,FALSE)*BD$21)</f>
        <v>6</v>
      </c>
      <c r="BE30" s="38"/>
      <c r="BF30" s="37" t="str">
        <f t="shared" si="69"/>
        <v/>
      </c>
      <c r="BG30" s="37">
        <f>IF(BF30="",0,VLOOKUP(BF30,Pointage[#All],2,FALSE)*BG$21)</f>
        <v>0</v>
      </c>
      <c r="BH30" s="39">
        <f t="shared" si="70"/>
        <v>6</v>
      </c>
      <c r="BI30" s="9"/>
      <c r="BJ30" s="37" t="str">
        <f t="shared" si="84"/>
        <v/>
      </c>
      <c r="BK30" s="37">
        <f>IF(BJ30="",0,VLOOKUP(BJ30,Pointage[#All],2,FALSE)*BK$21)</f>
        <v>0</v>
      </c>
      <c r="BL30" s="38"/>
      <c r="BM30" s="37" t="str">
        <f t="shared" si="85"/>
        <v/>
      </c>
      <c r="BN30" s="37">
        <f>IF(BM30="",0,VLOOKUP(BM30,Pointage[#All],2,FALSE)*BN$21)</f>
        <v>0</v>
      </c>
      <c r="BO30" s="38"/>
      <c r="BP30" s="37" t="str">
        <f t="shared" si="86"/>
        <v/>
      </c>
      <c r="BQ30" s="37">
        <f>IF(BP30="",0,VLOOKUP(BP30,Pointage[#All],2,FALSE)*BQ$21)</f>
        <v>0</v>
      </c>
      <c r="BR30" s="39">
        <f t="shared" si="87"/>
        <v>0</v>
      </c>
      <c r="BS30" s="9"/>
      <c r="BT30" s="21" t="str">
        <f t="shared" si="83"/>
        <v/>
      </c>
      <c r="BU30" s="21">
        <f>IF(BT30="",0,VLOOKUP(BT30,Pointage[#All],2,FALSE)*BU$21)</f>
        <v>0</v>
      </c>
      <c r="BV30" s="9"/>
      <c r="BW30" s="21" t="str">
        <f t="shared" si="88"/>
        <v/>
      </c>
      <c r="BX30" s="21">
        <f>IF(BW30="",0,VLOOKUP(BW30,Pointage[#All],2,FALSE)*BX$21)</f>
        <v>0</v>
      </c>
      <c r="BY30" s="9"/>
      <c r="BZ30" s="21" t="str">
        <f t="shared" si="89"/>
        <v/>
      </c>
      <c r="CA30" s="21">
        <f>IF(BZ30="",0,VLOOKUP(BZ30,Pointage[#All],2,FALSE)*CA$21)</f>
        <v>0</v>
      </c>
      <c r="CB30" s="22">
        <f t="shared" si="90"/>
        <v>0</v>
      </c>
      <c r="CC30" s="24">
        <f t="shared" si="79"/>
        <v>0</v>
      </c>
    </row>
    <row r="31" spans="1:81" x14ac:dyDescent="0.25">
      <c r="A31" s="7"/>
      <c r="B31" s="26" t="s">
        <v>200</v>
      </c>
      <c r="C31" s="44" t="s">
        <v>163</v>
      </c>
      <c r="D31" s="44" t="s">
        <v>162</v>
      </c>
      <c r="E31" s="44">
        <f t="shared" si="80"/>
        <v>24</v>
      </c>
      <c r="F31" s="21">
        <f t="shared" si="49"/>
        <v>8</v>
      </c>
      <c r="G31" s="21" t="str">
        <f t="shared" si="50"/>
        <v/>
      </c>
      <c r="H31" s="21" t="str">
        <f t="shared" si="51"/>
        <v/>
      </c>
      <c r="I31" s="7"/>
      <c r="J31" s="21" t="str">
        <f t="shared" si="52"/>
        <v/>
      </c>
      <c r="K31" s="21">
        <f>IF(J31="",0,VLOOKUP(J31,Pointage[#All],2,FALSE)*K$21)</f>
        <v>0</v>
      </c>
      <c r="L31" s="9"/>
      <c r="M31" s="21" t="str">
        <f t="shared" si="53"/>
        <v/>
      </c>
      <c r="N31" s="21">
        <f>IF(M31="",0,VLOOKUP(M31,Pointage[#All],2,FALSE)*N$21)</f>
        <v>0</v>
      </c>
      <c r="O31" s="9"/>
      <c r="P31" s="21" t="str">
        <f t="shared" si="54"/>
        <v/>
      </c>
      <c r="Q31" s="21">
        <f>IF(P31="",0,VLOOKUP(P31,Pointage[#All],2,FALSE)*Q$21)</f>
        <v>0</v>
      </c>
      <c r="R31" s="9"/>
      <c r="S31" s="21" t="str">
        <f t="shared" si="55"/>
        <v/>
      </c>
      <c r="T31" s="21">
        <f>IF(S31="",0,VLOOKUP(S31,Pointage[#All],2,FALSE)*T$21)</f>
        <v>0</v>
      </c>
      <c r="U31" s="22">
        <f t="shared" si="56"/>
        <v>0</v>
      </c>
      <c r="V31" s="7"/>
      <c r="W31" s="21" t="str">
        <f t="shared" si="57"/>
        <v/>
      </c>
      <c r="X31" s="21">
        <f>IF(W31="",0,VLOOKUP(W31,Pointage[#All],2,FALSE)*X$21)</f>
        <v>0</v>
      </c>
      <c r="Y31" s="9"/>
      <c r="Z31" s="21" t="str">
        <f t="shared" si="58"/>
        <v/>
      </c>
      <c r="AA31" s="21">
        <f>IF(Z31="",0,VLOOKUP(Z31,Pointage[#All],2,FALSE)*AA$21)</f>
        <v>0</v>
      </c>
      <c r="AB31" s="9"/>
      <c r="AC31" s="21" t="str">
        <f t="shared" si="59"/>
        <v/>
      </c>
      <c r="AD31" s="21">
        <f>IF(AC31="",0,VLOOKUP(AC31,Pointage[#All],2,FALSE)*AD$21)</f>
        <v>0</v>
      </c>
      <c r="AE31" s="9"/>
      <c r="AF31" s="21" t="str">
        <f t="shared" si="60"/>
        <v/>
      </c>
      <c r="AG31" s="21">
        <f>IF(AF31="",0,VLOOKUP(AF31,Pointage[#All],2,FALSE)*AG$21)</f>
        <v>0</v>
      </c>
      <c r="AH31" s="22">
        <f t="shared" si="61"/>
        <v>0</v>
      </c>
      <c r="AI31" s="7"/>
      <c r="AJ31" s="21" t="str">
        <f t="shared" si="62"/>
        <v/>
      </c>
      <c r="AK31" s="21">
        <f>IF(AJ31="",0,VLOOKUP(AJ31,Pointage[#All],2,FALSE)*AK$21)</f>
        <v>0</v>
      </c>
      <c r="AL31" s="9"/>
      <c r="AM31" s="21"/>
      <c r="AN31" s="21"/>
      <c r="AO31" s="9"/>
      <c r="AP31" s="21" t="str">
        <f t="shared" si="64"/>
        <v/>
      </c>
      <c r="AQ31" s="21">
        <f>IF(AP31="",0,VLOOKUP(AP31,Pointage[#All],2,FALSE)*AQ$21)</f>
        <v>0</v>
      </c>
      <c r="AR31" s="9"/>
      <c r="AS31" s="21" t="str">
        <f t="shared" si="65"/>
        <v/>
      </c>
      <c r="AT31" s="21">
        <f>IF(AS31="",0,VLOOKUP(AS31,Pointage[#All],2,FALSE)*AT$21)</f>
        <v>0</v>
      </c>
      <c r="AU31" s="22">
        <f t="shared" ref="AU31:AU35" si="91">IF(AK31="","",AK31+AQ31+AT31)</f>
        <v>0</v>
      </c>
      <c r="AV31" s="7"/>
      <c r="AW31" s="21" t="str">
        <f t="shared" si="66"/>
        <v/>
      </c>
      <c r="AX31" s="21">
        <f>IF(AW31="",0,VLOOKUP(AW31,Pointage[#All],2,FALSE)*AX$21)</f>
        <v>0</v>
      </c>
      <c r="AY31" s="9"/>
      <c r="AZ31" s="37" t="str">
        <f t="shared" si="67"/>
        <v/>
      </c>
      <c r="BA31" s="37">
        <f>IF(AZ31="",0,VLOOKUP(AZ31,Pointage[#All],2,FALSE)*BA$21)</f>
        <v>0</v>
      </c>
      <c r="BB31" s="38"/>
      <c r="BC31" s="37" t="str">
        <f t="shared" si="68"/>
        <v/>
      </c>
      <c r="BD31" s="37">
        <f>IF(BC31="",0,VLOOKUP(BC31,Pointage[#All],2,FALSE)*BD$21)</f>
        <v>0</v>
      </c>
      <c r="BE31" s="38"/>
      <c r="BF31" s="37" t="str">
        <f t="shared" si="69"/>
        <v/>
      </c>
      <c r="BG31" s="37">
        <f>IF(BF31="",0,VLOOKUP(BF31,Pointage[#All],2,FALSE)*BG$21)</f>
        <v>0</v>
      </c>
      <c r="BH31" s="39">
        <f t="shared" si="70"/>
        <v>0</v>
      </c>
      <c r="BI31" s="9">
        <v>64.14</v>
      </c>
      <c r="BJ31" s="37">
        <f t="shared" si="84"/>
        <v>1</v>
      </c>
      <c r="BK31" s="37">
        <f>IF(BJ31="",0,VLOOKUP(BJ31,Pointage[#All],2,FALSE)*BK$21)</f>
        <v>12</v>
      </c>
      <c r="BL31" s="38">
        <v>63.4</v>
      </c>
      <c r="BM31" s="37">
        <f t="shared" si="85"/>
        <v>1</v>
      </c>
      <c r="BN31" s="37">
        <f>IF(BM31="",0,VLOOKUP(BM31,Pointage[#All],2,FALSE)*BN$21)</f>
        <v>12</v>
      </c>
      <c r="BO31" s="38"/>
      <c r="BP31" s="37" t="str">
        <f t="shared" si="86"/>
        <v/>
      </c>
      <c r="BQ31" s="37">
        <f>IF(BP31="",0,VLOOKUP(BP31,Pointage[#All],2,FALSE)*BQ$21)</f>
        <v>0</v>
      </c>
      <c r="BR31" s="39">
        <f t="shared" si="87"/>
        <v>24</v>
      </c>
      <c r="BS31" s="9"/>
      <c r="BT31" s="21" t="str">
        <f t="shared" si="83"/>
        <v/>
      </c>
      <c r="BU31" s="21">
        <f>IF(BT31="",0,VLOOKUP(BT31,Pointage[#All],2,FALSE)*BU$21)</f>
        <v>0</v>
      </c>
      <c r="BV31" s="9"/>
      <c r="BW31" s="21" t="str">
        <f t="shared" si="88"/>
        <v/>
      </c>
      <c r="BX31" s="21">
        <f>IF(BW31="",0,VLOOKUP(BW31,Pointage[#All],2,FALSE)*BX$21)</f>
        <v>0</v>
      </c>
      <c r="BY31" s="9"/>
      <c r="BZ31" s="21" t="str">
        <f t="shared" si="89"/>
        <v/>
      </c>
      <c r="CA31" s="21">
        <f>IF(BZ31="",0,VLOOKUP(BZ31,Pointage[#All],2,FALSE)*CA$21)</f>
        <v>0</v>
      </c>
      <c r="CB31" s="22">
        <f t="shared" si="90"/>
        <v>0</v>
      </c>
      <c r="CC31" s="24">
        <f t="shared" si="79"/>
        <v>0</v>
      </c>
    </row>
    <row r="32" spans="1:81" x14ac:dyDescent="0.25">
      <c r="A32" s="7"/>
      <c r="B32" s="26" t="s">
        <v>171</v>
      </c>
      <c r="C32" s="44" t="s">
        <v>196</v>
      </c>
      <c r="D32" s="44" t="s">
        <v>197</v>
      </c>
      <c r="E32" s="20">
        <f t="shared" ref="E32:E35" si="92">U32+AH32++AU32+BH32+CB32</f>
        <v>43.75</v>
      </c>
      <c r="F32" s="21">
        <f t="shared" si="49"/>
        <v>5</v>
      </c>
      <c r="G32" s="21" t="str">
        <f t="shared" si="50"/>
        <v/>
      </c>
      <c r="H32" s="21" t="str">
        <f t="shared" si="51"/>
        <v/>
      </c>
      <c r="I32" s="7"/>
      <c r="J32" s="21" t="str">
        <f t="shared" si="52"/>
        <v/>
      </c>
      <c r="K32" s="21">
        <f>IF(J32="",0,VLOOKUP(J32,Pointage[#All],2,FALSE)*K$21)</f>
        <v>0</v>
      </c>
      <c r="L32" s="9"/>
      <c r="M32" s="21" t="str">
        <f t="shared" si="53"/>
        <v/>
      </c>
      <c r="N32" s="21">
        <f>IF(M32="",0,VLOOKUP(M32,Pointage[#All],2,FALSE)*N$21)</f>
        <v>0</v>
      </c>
      <c r="O32" s="9"/>
      <c r="P32" s="21" t="str">
        <f t="shared" si="54"/>
        <v/>
      </c>
      <c r="Q32" s="21">
        <f>IF(P32="",0,VLOOKUP(P32,Pointage[#All],2,FALSE)*Q$21)</f>
        <v>0</v>
      </c>
      <c r="R32" s="9"/>
      <c r="S32" s="21" t="str">
        <f t="shared" si="55"/>
        <v/>
      </c>
      <c r="T32" s="21">
        <f>IF(S32="",0,VLOOKUP(S32,Pointage[#All],2,FALSE)*T$21)</f>
        <v>0</v>
      </c>
      <c r="U32" s="22">
        <f t="shared" si="56"/>
        <v>0</v>
      </c>
      <c r="V32" s="7"/>
      <c r="W32" s="21" t="str">
        <f t="shared" si="57"/>
        <v/>
      </c>
      <c r="X32" s="21">
        <f>IF(W32="",0,VLOOKUP(W32,Pointage[#All],2,FALSE)*X$21)</f>
        <v>0</v>
      </c>
      <c r="Y32" s="9"/>
      <c r="Z32" s="21" t="str">
        <f t="shared" si="58"/>
        <v/>
      </c>
      <c r="AA32" s="21">
        <f>IF(Z32="",0,VLOOKUP(Z32,Pointage[#All],2,FALSE)*AA$21)</f>
        <v>0</v>
      </c>
      <c r="AB32" s="9"/>
      <c r="AC32" s="21" t="str">
        <f t="shared" si="59"/>
        <v/>
      </c>
      <c r="AD32" s="21">
        <f>IF(AC32="",0,VLOOKUP(AC32,Pointage[#All],2,FALSE)*AD$21)</f>
        <v>0</v>
      </c>
      <c r="AE32" s="9"/>
      <c r="AF32" s="21" t="str">
        <f t="shared" si="60"/>
        <v/>
      </c>
      <c r="AG32" s="21">
        <f>IF(AF32="",0,VLOOKUP(AF32,Pointage[#All],2,FALSE)*AG$21)</f>
        <v>0</v>
      </c>
      <c r="AH32" s="22">
        <f t="shared" si="61"/>
        <v>0</v>
      </c>
      <c r="AI32" s="7"/>
      <c r="AJ32" s="21" t="str">
        <f t="shared" si="62"/>
        <v/>
      </c>
      <c r="AK32" s="21">
        <f>IF(AJ32="",0,VLOOKUP(AJ32,Pointage[#All],2,FALSE)*AK$21)</f>
        <v>0</v>
      </c>
      <c r="AL32" s="9"/>
      <c r="AM32" s="21"/>
      <c r="AN32" s="21"/>
      <c r="AO32" s="9"/>
      <c r="AP32" s="21" t="str">
        <f t="shared" si="64"/>
        <v/>
      </c>
      <c r="AQ32" s="21">
        <f>IF(AP32="",0,VLOOKUP(AP32,Pointage[#All],2,FALSE)*AQ$21)</f>
        <v>0</v>
      </c>
      <c r="AR32" s="9"/>
      <c r="AS32" s="21" t="str">
        <f t="shared" si="65"/>
        <v/>
      </c>
      <c r="AT32" s="21">
        <f>IF(AS32="",0,VLOOKUP(AS32,Pointage[#All],2,FALSE)*AT$21)</f>
        <v>0</v>
      </c>
      <c r="AU32" s="22">
        <f t="shared" si="91"/>
        <v>0</v>
      </c>
      <c r="AV32" s="7"/>
      <c r="AW32" s="21" t="str">
        <f t="shared" si="66"/>
        <v/>
      </c>
      <c r="AX32" s="21">
        <f>IF(AW32="",0,VLOOKUP(AW32,Pointage[#All],2,FALSE)*AX$21)</f>
        <v>0</v>
      </c>
      <c r="AY32" s="9"/>
      <c r="AZ32" s="37" t="str">
        <f t="shared" si="67"/>
        <v/>
      </c>
      <c r="BA32" s="37">
        <f>IF(AZ32="",0,VLOOKUP(AZ32,Pointage[#All],2,FALSE)*BA$21)</f>
        <v>0</v>
      </c>
      <c r="BB32" s="38"/>
      <c r="BC32" s="37" t="str">
        <f t="shared" si="68"/>
        <v/>
      </c>
      <c r="BD32" s="37">
        <f>IF(BC32="",0,VLOOKUP(BC32,Pointage[#All],2,FALSE)*BD$21)</f>
        <v>0</v>
      </c>
      <c r="BE32" s="38"/>
      <c r="BF32" s="37" t="str">
        <f t="shared" si="69"/>
        <v/>
      </c>
      <c r="BG32" s="37">
        <f>IF(BF32="",0,VLOOKUP(BF32,Pointage[#All],2,FALSE)*BG$21)</f>
        <v>0</v>
      </c>
      <c r="BH32" s="39">
        <f t="shared" si="70"/>
        <v>0</v>
      </c>
      <c r="BI32" s="9"/>
      <c r="BJ32" s="37" t="str">
        <f t="shared" si="84"/>
        <v/>
      </c>
      <c r="BK32" s="37">
        <f>IF(BJ32="",0,VLOOKUP(BJ32,Pointage[#All],2,FALSE)*BK$21)</f>
        <v>0</v>
      </c>
      <c r="BL32" s="38"/>
      <c r="BM32" s="37" t="str">
        <f t="shared" si="85"/>
        <v/>
      </c>
      <c r="BN32" s="37">
        <f>IF(BM32="",0,VLOOKUP(BM32,Pointage[#All],2,FALSE)*BN$21)</f>
        <v>0</v>
      </c>
      <c r="BO32" s="38"/>
      <c r="BP32" s="37" t="str">
        <f t="shared" si="86"/>
        <v/>
      </c>
      <c r="BQ32" s="37">
        <f>IF(BP32="",0,VLOOKUP(BP32,Pointage[#All],2,FALSE)*BQ$21)</f>
        <v>0</v>
      </c>
      <c r="BR32" s="39">
        <f t="shared" si="87"/>
        <v>0</v>
      </c>
      <c r="BS32" s="9">
        <v>66.896000000000001</v>
      </c>
      <c r="BT32" s="21">
        <f t="shared" si="83"/>
        <v>2</v>
      </c>
      <c r="BU32" s="21">
        <f>IF(BT32="",0,VLOOKUP(BT32,Pointage[#All],2,FALSE)*BU$21)</f>
        <v>20</v>
      </c>
      <c r="BV32" s="9">
        <v>65.599999999999994</v>
      </c>
      <c r="BW32" s="21">
        <f t="shared" si="88"/>
        <v>2</v>
      </c>
      <c r="BX32" s="21">
        <f>IF(BW32="",0,VLOOKUP(BW32,Pointage[#All],2,FALSE)*BX$21)</f>
        <v>15</v>
      </c>
      <c r="BY32" s="9"/>
      <c r="BZ32" s="21" t="str">
        <f t="shared" si="89"/>
        <v/>
      </c>
      <c r="CA32" s="21">
        <f>IF(BZ32="",0,VLOOKUP(BZ32,Pointage[#All],2,FALSE)*CA$21)</f>
        <v>0</v>
      </c>
      <c r="CB32" s="22">
        <f t="shared" si="90"/>
        <v>43.75</v>
      </c>
      <c r="CC32" s="24">
        <f t="shared" si="79"/>
        <v>0</v>
      </c>
    </row>
    <row r="33" spans="1:81" x14ac:dyDescent="0.25">
      <c r="A33" s="7"/>
      <c r="B33" s="26" t="s">
        <v>198</v>
      </c>
      <c r="C33" s="44" t="s">
        <v>114</v>
      </c>
      <c r="D33" s="44" t="s">
        <v>199</v>
      </c>
      <c r="E33" s="20">
        <f t="shared" si="92"/>
        <v>30</v>
      </c>
      <c r="F33" s="21">
        <f t="shared" si="49"/>
        <v>7</v>
      </c>
      <c r="G33" s="21">
        <f t="shared" si="50"/>
        <v>9</v>
      </c>
      <c r="H33" s="21" t="str">
        <f t="shared" si="51"/>
        <v/>
      </c>
      <c r="I33" s="7"/>
      <c r="J33" s="21" t="str">
        <f t="shared" si="52"/>
        <v/>
      </c>
      <c r="K33" s="21">
        <f>IF(J33="",0,VLOOKUP(J33,Pointage[#All],2,FALSE)*K$21)</f>
        <v>0</v>
      </c>
      <c r="L33" s="9"/>
      <c r="M33" s="21" t="str">
        <f t="shared" si="53"/>
        <v/>
      </c>
      <c r="N33" s="21">
        <f>IF(M33="",0,VLOOKUP(M33,Pointage[#All],2,FALSE)*N$21)</f>
        <v>0</v>
      </c>
      <c r="O33" s="9"/>
      <c r="P33" s="21" t="str">
        <f t="shared" si="54"/>
        <v/>
      </c>
      <c r="Q33" s="21">
        <f>IF(P33="",0,VLOOKUP(P33,Pointage[#All],2,FALSE)*Q$21)</f>
        <v>0</v>
      </c>
      <c r="R33" s="9"/>
      <c r="S33" s="21" t="str">
        <f t="shared" si="55"/>
        <v/>
      </c>
      <c r="T33" s="21">
        <f>IF(S33="",0,VLOOKUP(S33,Pointage[#All],2,FALSE)*T$21)</f>
        <v>0</v>
      </c>
      <c r="U33" s="22">
        <f t="shared" si="56"/>
        <v>0</v>
      </c>
      <c r="V33" s="7"/>
      <c r="W33" s="21" t="str">
        <f t="shared" si="57"/>
        <v/>
      </c>
      <c r="X33" s="21">
        <f>IF(W33="",0,VLOOKUP(W33,Pointage[#All],2,FALSE)*X$21)</f>
        <v>0</v>
      </c>
      <c r="Y33" s="9"/>
      <c r="Z33" s="21" t="str">
        <f t="shared" si="58"/>
        <v/>
      </c>
      <c r="AA33" s="21">
        <f>IF(Z33="",0,VLOOKUP(Z33,Pointage[#All],2,FALSE)*AA$21)</f>
        <v>0</v>
      </c>
      <c r="AB33" s="9"/>
      <c r="AC33" s="21" t="str">
        <f t="shared" si="59"/>
        <v/>
      </c>
      <c r="AD33" s="21">
        <f>IF(AC33="",0,VLOOKUP(AC33,Pointage[#All],2,FALSE)*AD$21)</f>
        <v>0</v>
      </c>
      <c r="AE33" s="9"/>
      <c r="AF33" s="21" t="str">
        <f t="shared" si="60"/>
        <v/>
      </c>
      <c r="AG33" s="21">
        <f>IF(AF33="",0,VLOOKUP(AF33,Pointage[#All],2,FALSE)*AG$21)</f>
        <v>0</v>
      </c>
      <c r="AH33" s="22">
        <f t="shared" si="61"/>
        <v>0</v>
      </c>
      <c r="AI33" s="7"/>
      <c r="AJ33" s="21" t="str">
        <f t="shared" si="62"/>
        <v/>
      </c>
      <c r="AK33" s="21">
        <f>IF(AJ33="",0,VLOOKUP(AJ33,Pointage[#All],2,FALSE)*AK$21)</f>
        <v>0</v>
      </c>
      <c r="AL33" s="9"/>
      <c r="AM33" s="21"/>
      <c r="AN33" s="21"/>
      <c r="AO33" s="9"/>
      <c r="AP33" s="21" t="str">
        <f t="shared" si="64"/>
        <v/>
      </c>
      <c r="AQ33" s="21">
        <f>IF(AP33="",0,VLOOKUP(AP33,Pointage[#All],2,FALSE)*AQ$21)</f>
        <v>0</v>
      </c>
      <c r="AR33" s="9"/>
      <c r="AS33" s="21" t="str">
        <f t="shared" si="65"/>
        <v/>
      </c>
      <c r="AT33" s="21">
        <f>IF(AS33="",0,VLOOKUP(AS33,Pointage[#All],2,FALSE)*AT$21)</f>
        <v>0</v>
      </c>
      <c r="AU33" s="22">
        <f t="shared" si="91"/>
        <v>0</v>
      </c>
      <c r="AV33" s="7"/>
      <c r="AW33" s="21" t="str">
        <f t="shared" si="66"/>
        <v/>
      </c>
      <c r="AX33" s="21">
        <f>IF(AW33="",0,VLOOKUP(AW33,Pointage[#All],2,FALSE)*AX$21)</f>
        <v>0</v>
      </c>
      <c r="AY33" s="9"/>
      <c r="AZ33" s="37" t="str">
        <f t="shared" si="67"/>
        <v/>
      </c>
      <c r="BA33" s="37">
        <f>IF(AZ33="",0,VLOOKUP(AZ33,Pointage[#All],2,FALSE)*BA$21)</f>
        <v>0</v>
      </c>
      <c r="BB33" s="38"/>
      <c r="BC33" s="37" t="str">
        <f t="shared" si="68"/>
        <v/>
      </c>
      <c r="BD33" s="37">
        <f>IF(BC33="",0,VLOOKUP(BC33,Pointage[#All],2,FALSE)*BD$21)</f>
        <v>0</v>
      </c>
      <c r="BE33" s="38"/>
      <c r="BF33" s="37" t="str">
        <f t="shared" si="69"/>
        <v/>
      </c>
      <c r="BG33" s="37">
        <f>IF(BF33="",0,VLOOKUP(BF33,Pointage[#All],2,FALSE)*BG$21)</f>
        <v>0</v>
      </c>
      <c r="BH33" s="39">
        <f t="shared" si="70"/>
        <v>0</v>
      </c>
      <c r="BI33" s="9"/>
      <c r="BJ33" s="37" t="str">
        <f t="shared" si="84"/>
        <v/>
      </c>
      <c r="BK33" s="37">
        <f>IF(BJ33="",0,VLOOKUP(BJ33,Pointage[#All],2,FALSE)*BK$21)</f>
        <v>0</v>
      </c>
      <c r="BL33" s="38"/>
      <c r="BM33" s="37" t="str">
        <f t="shared" si="85"/>
        <v/>
      </c>
      <c r="BN33" s="37">
        <f>IF(BM33="",0,VLOOKUP(BM33,Pointage[#All],2,FALSE)*BN$21)</f>
        <v>0</v>
      </c>
      <c r="BO33" s="38"/>
      <c r="BP33" s="37" t="str">
        <f t="shared" si="86"/>
        <v/>
      </c>
      <c r="BQ33" s="37">
        <f>IF(BP33="",0,VLOOKUP(BP33,Pointage[#All],2,FALSE)*BQ$21)</f>
        <v>0</v>
      </c>
      <c r="BR33" s="39">
        <f t="shared" si="87"/>
        <v>0</v>
      </c>
      <c r="BS33" s="9">
        <v>60.862000000000002</v>
      </c>
      <c r="BT33" s="21">
        <f t="shared" si="83"/>
        <v>4</v>
      </c>
      <c r="BU33" s="21">
        <f>IF(BT33="",0,VLOOKUP(BT33,Pointage[#All],2,FALSE)*BU$21)</f>
        <v>12</v>
      </c>
      <c r="BV33" s="9"/>
      <c r="BW33" s="21" t="str">
        <f t="shared" si="88"/>
        <v/>
      </c>
      <c r="BX33" s="21">
        <f>IF(BW33="",0,VLOOKUP(BW33,Pointage[#All],2,FALSE)*BX$21)</f>
        <v>0</v>
      </c>
      <c r="BY33" s="9">
        <v>61.234999999999999</v>
      </c>
      <c r="BZ33" s="21">
        <f t="shared" si="89"/>
        <v>5</v>
      </c>
      <c r="CA33" s="21">
        <f>IF(BZ33="",0,VLOOKUP(BZ33,Pointage[#All],2,FALSE)*CA$21)</f>
        <v>12</v>
      </c>
      <c r="CB33" s="22">
        <f t="shared" si="90"/>
        <v>30</v>
      </c>
      <c r="CC33" s="24">
        <f t="shared" si="79"/>
        <v>15</v>
      </c>
    </row>
    <row r="34" spans="1:81" ht="15" customHeight="1" x14ac:dyDescent="0.25">
      <c r="A34" s="9"/>
      <c r="B34" s="26"/>
      <c r="C34" s="44"/>
      <c r="D34" s="44"/>
      <c r="E34" s="20">
        <f t="shared" si="92"/>
        <v>0</v>
      </c>
      <c r="F34" s="21" t="str">
        <f t="shared" si="49"/>
        <v/>
      </c>
      <c r="G34" s="21" t="str">
        <f t="shared" si="50"/>
        <v/>
      </c>
      <c r="H34" s="21" t="str">
        <f t="shared" si="51"/>
        <v/>
      </c>
      <c r="I34" s="7"/>
      <c r="J34" s="21" t="str">
        <f t="shared" si="52"/>
        <v/>
      </c>
      <c r="K34" s="21">
        <f>IF(J34="",0,VLOOKUP(J34,Pointage[#All],2,FALSE)*K$21)</f>
        <v>0</v>
      </c>
      <c r="L34" s="9"/>
      <c r="M34" s="21" t="str">
        <f t="shared" si="53"/>
        <v/>
      </c>
      <c r="N34" s="21">
        <f>IF(M34="",0,VLOOKUP(M34,Pointage[#All],2,FALSE)*N$21)</f>
        <v>0</v>
      </c>
      <c r="O34" s="9"/>
      <c r="P34" s="21" t="str">
        <f t="shared" si="54"/>
        <v/>
      </c>
      <c r="Q34" s="21">
        <f>IF(P34="",0,VLOOKUP(P34,Pointage[#All],2,FALSE)*Q$21)</f>
        <v>0</v>
      </c>
      <c r="R34" s="9"/>
      <c r="S34" s="21" t="str">
        <f t="shared" si="55"/>
        <v/>
      </c>
      <c r="T34" s="21">
        <f>IF(S34="",0,VLOOKUP(S34,Pointage[#All],2,FALSE)*T$21)</f>
        <v>0</v>
      </c>
      <c r="U34" s="22">
        <f t="shared" si="56"/>
        <v>0</v>
      </c>
      <c r="V34" s="7"/>
      <c r="W34" s="21" t="str">
        <f t="shared" si="57"/>
        <v/>
      </c>
      <c r="X34" s="21">
        <f>IF(W34="",0,VLOOKUP(W34,Pointage[#All],2,FALSE)*X$21)</f>
        <v>0</v>
      </c>
      <c r="Y34" s="9"/>
      <c r="Z34" s="21" t="str">
        <f t="shared" si="58"/>
        <v/>
      </c>
      <c r="AA34" s="21">
        <f>IF(Z34="",0,VLOOKUP(Z34,Pointage[#All],2,FALSE)*AA$21)</f>
        <v>0</v>
      </c>
      <c r="AB34" s="9"/>
      <c r="AC34" s="21" t="str">
        <f t="shared" si="59"/>
        <v/>
      </c>
      <c r="AD34" s="21">
        <f>IF(AC34="",0,VLOOKUP(AC34,Pointage[#All],2,FALSE)*AD$21)</f>
        <v>0</v>
      </c>
      <c r="AE34" s="9"/>
      <c r="AF34" s="21" t="str">
        <f t="shared" si="60"/>
        <v/>
      </c>
      <c r="AG34" s="21">
        <f>IF(AF34="",0,VLOOKUP(AF34,Pointage[#All],2,FALSE)*AG$21)</f>
        <v>0</v>
      </c>
      <c r="AH34" s="22">
        <f t="shared" si="61"/>
        <v>0</v>
      </c>
      <c r="AI34" s="7"/>
      <c r="AJ34" s="21" t="str">
        <f t="shared" si="62"/>
        <v/>
      </c>
      <c r="AK34" s="21">
        <f>IF(AJ34="",0,VLOOKUP(AJ34,Pointage[#All],2,FALSE)*AK$21)</f>
        <v>0</v>
      </c>
      <c r="AL34" s="9"/>
      <c r="AM34" s="21"/>
      <c r="AN34" s="21"/>
      <c r="AO34" s="9"/>
      <c r="AP34" s="21" t="str">
        <f t="shared" si="64"/>
        <v/>
      </c>
      <c r="AQ34" s="21">
        <f>IF(AP34="",0,VLOOKUP(AP34,Pointage[#All],2,FALSE)*AQ$21)</f>
        <v>0</v>
      </c>
      <c r="AR34" s="9"/>
      <c r="AS34" s="21" t="str">
        <f t="shared" si="65"/>
        <v/>
      </c>
      <c r="AT34" s="21">
        <f>IF(AS34="",0,VLOOKUP(AS34,Pointage[#All],2,FALSE)*AT$21)</f>
        <v>0</v>
      </c>
      <c r="AU34" s="22">
        <f t="shared" si="91"/>
        <v>0</v>
      </c>
      <c r="AV34" s="7"/>
      <c r="AW34" s="21" t="str">
        <f t="shared" si="66"/>
        <v/>
      </c>
      <c r="AX34" s="21">
        <f>IF(AW34="",0,VLOOKUP(AW34,Pointage[#All],2,FALSE)*AX$21)</f>
        <v>0</v>
      </c>
      <c r="AY34" s="9"/>
      <c r="AZ34" s="37" t="str">
        <f t="shared" si="67"/>
        <v/>
      </c>
      <c r="BA34" s="37">
        <f>IF(AZ34="",0,VLOOKUP(AZ34,Pointage[#All],2,FALSE)*BA$21)</f>
        <v>0</v>
      </c>
      <c r="BB34" s="38"/>
      <c r="BC34" s="37" t="str">
        <f t="shared" si="68"/>
        <v/>
      </c>
      <c r="BD34" s="37">
        <f>IF(BC34="",0,VLOOKUP(BC34,Pointage[#All],2,FALSE)*BD$21)</f>
        <v>0</v>
      </c>
      <c r="BE34" s="38"/>
      <c r="BF34" s="37" t="str">
        <f t="shared" si="69"/>
        <v/>
      </c>
      <c r="BG34" s="37">
        <f>IF(BF34="",0,VLOOKUP(BF34,Pointage[#All],2,FALSE)*BG$21)</f>
        <v>0</v>
      </c>
      <c r="BH34" s="39">
        <f t="shared" si="70"/>
        <v>0</v>
      </c>
      <c r="BI34" s="9"/>
      <c r="BJ34" s="37" t="str">
        <f t="shared" si="84"/>
        <v/>
      </c>
      <c r="BK34" s="37">
        <f>IF(BJ34="",0,VLOOKUP(BJ34,Pointage[#All],2,FALSE)*BK$21)</f>
        <v>0</v>
      </c>
      <c r="BL34" s="38"/>
      <c r="BM34" s="37" t="str">
        <f t="shared" si="85"/>
        <v/>
      </c>
      <c r="BN34" s="37">
        <f>IF(BM34="",0,VLOOKUP(BM34,Pointage[#All],2,FALSE)*BN$21)</f>
        <v>0</v>
      </c>
      <c r="BO34" s="38"/>
      <c r="BP34" s="37" t="str">
        <f t="shared" si="86"/>
        <v/>
      </c>
      <c r="BQ34" s="37">
        <f>IF(BP34="",0,VLOOKUP(BP34,Pointage[#All],2,FALSE)*BQ$21)</f>
        <v>0</v>
      </c>
      <c r="BR34" s="39">
        <f t="shared" si="87"/>
        <v>0</v>
      </c>
      <c r="BS34" s="9"/>
      <c r="BT34" s="21" t="str">
        <f t="shared" si="83"/>
        <v/>
      </c>
      <c r="BU34" s="21">
        <f>IF(BT34="",0,VLOOKUP(BT34,Pointage[#All],2,FALSE)*BU$21)</f>
        <v>0</v>
      </c>
      <c r="BV34" s="9"/>
      <c r="BW34" s="21" t="str">
        <f t="shared" si="88"/>
        <v/>
      </c>
      <c r="BX34" s="21">
        <f>IF(BW34="",0,VLOOKUP(BW34,Pointage[#All],2,FALSE)*BX$21)</f>
        <v>0</v>
      </c>
      <c r="BY34" s="9"/>
      <c r="BZ34" s="21" t="str">
        <f t="shared" si="89"/>
        <v/>
      </c>
      <c r="CA34" s="21">
        <f>IF(BZ34="",0,VLOOKUP(BZ34,Pointage[#All],2,FALSE)*CA$21)</f>
        <v>0</v>
      </c>
      <c r="CB34" s="22">
        <f t="shared" si="90"/>
        <v>0</v>
      </c>
      <c r="CC34" s="24">
        <f t="shared" si="79"/>
        <v>0</v>
      </c>
    </row>
    <row r="35" spans="1:81" ht="15" customHeight="1" x14ac:dyDescent="0.25">
      <c r="A35" s="9"/>
      <c r="B35" s="26"/>
      <c r="C35" s="44"/>
      <c r="D35" s="44"/>
      <c r="E35" s="20">
        <f t="shared" si="92"/>
        <v>0</v>
      </c>
      <c r="F35" s="21" t="str">
        <f t="shared" si="49"/>
        <v/>
      </c>
      <c r="G35" s="21" t="str">
        <f t="shared" si="50"/>
        <v/>
      </c>
      <c r="H35" s="21" t="str">
        <f t="shared" si="51"/>
        <v/>
      </c>
      <c r="I35" s="7"/>
      <c r="J35" s="21" t="str">
        <f t="shared" si="52"/>
        <v/>
      </c>
      <c r="K35" s="21">
        <f>IF(J35="",0,VLOOKUP(J35,Pointage[#All],2,FALSE)*K$21)</f>
        <v>0</v>
      </c>
      <c r="L35" s="9"/>
      <c r="M35" s="21" t="str">
        <f t="shared" si="53"/>
        <v/>
      </c>
      <c r="N35" s="21">
        <f>IF(M35="",0,VLOOKUP(M35,Pointage[#All],2,FALSE)*N$21)</f>
        <v>0</v>
      </c>
      <c r="O35" s="9"/>
      <c r="P35" s="21" t="str">
        <f t="shared" si="54"/>
        <v/>
      </c>
      <c r="Q35" s="21">
        <f>IF(P35="",0,VLOOKUP(P35,Pointage[#All],2,FALSE)*Q$21)</f>
        <v>0</v>
      </c>
      <c r="R35" s="9"/>
      <c r="S35" s="21" t="str">
        <f t="shared" si="55"/>
        <v/>
      </c>
      <c r="T35" s="21">
        <f>IF(S35="",0,VLOOKUP(S35,Pointage[#All],2,FALSE)*T$21)</f>
        <v>0</v>
      </c>
      <c r="U35" s="22">
        <f t="shared" si="56"/>
        <v>0</v>
      </c>
      <c r="V35" s="7"/>
      <c r="W35" s="21" t="str">
        <f t="shared" si="57"/>
        <v/>
      </c>
      <c r="X35" s="21">
        <f>IF(W35="",0,VLOOKUP(W35,Pointage[#All],2,FALSE)*X$21)</f>
        <v>0</v>
      </c>
      <c r="Y35" s="9"/>
      <c r="Z35" s="21" t="str">
        <f t="shared" si="58"/>
        <v/>
      </c>
      <c r="AA35" s="21">
        <f>IF(Z35="",0,VLOOKUP(Z35,Pointage[#All],2,FALSE)*AA$21)</f>
        <v>0</v>
      </c>
      <c r="AB35" s="9"/>
      <c r="AC35" s="21" t="str">
        <f t="shared" si="59"/>
        <v/>
      </c>
      <c r="AD35" s="21">
        <f>IF(AC35="",0,VLOOKUP(AC35,Pointage[#All],2,FALSE)*AD$21)</f>
        <v>0</v>
      </c>
      <c r="AE35" s="9"/>
      <c r="AF35" s="21" t="str">
        <f t="shared" si="60"/>
        <v/>
      </c>
      <c r="AG35" s="21">
        <f>IF(AF35="",0,VLOOKUP(AF35,Pointage[#All],2,FALSE)*AG$21)</f>
        <v>0</v>
      </c>
      <c r="AH35" s="22">
        <f t="shared" si="61"/>
        <v>0</v>
      </c>
      <c r="AI35" s="7"/>
      <c r="AJ35" s="21" t="str">
        <f t="shared" si="62"/>
        <v/>
      </c>
      <c r="AK35" s="21">
        <f>IF(AJ35="",0,VLOOKUP(AJ35,Pointage[#All],2,FALSE)*AK$21)</f>
        <v>0</v>
      </c>
      <c r="AL35" s="9"/>
      <c r="AM35" s="21"/>
      <c r="AN35" s="21"/>
      <c r="AO35" s="9"/>
      <c r="AP35" s="21" t="str">
        <f t="shared" si="64"/>
        <v/>
      </c>
      <c r="AQ35" s="21">
        <f>IF(AP35="",0,VLOOKUP(AP35,Pointage[#All],2,FALSE)*AQ$21)</f>
        <v>0</v>
      </c>
      <c r="AR35" s="9"/>
      <c r="AS35" s="21" t="str">
        <f t="shared" si="65"/>
        <v/>
      </c>
      <c r="AT35" s="21">
        <f>IF(AS35="",0,VLOOKUP(AS35,Pointage[#All],2,FALSE)*AT$21)</f>
        <v>0</v>
      </c>
      <c r="AU35" s="22">
        <f t="shared" si="91"/>
        <v>0</v>
      </c>
      <c r="AV35" s="7"/>
      <c r="AW35" s="21" t="str">
        <f t="shared" si="66"/>
        <v/>
      </c>
      <c r="AX35" s="31">
        <f>IF(AW35="",0,VLOOKUP(AW35,Pointage[#All],2,FALSE)*AX$21)</f>
        <v>0</v>
      </c>
      <c r="AY35" s="9"/>
      <c r="AZ35" s="37" t="str">
        <f t="shared" si="67"/>
        <v/>
      </c>
      <c r="BA35" s="37">
        <f>IF(AZ35="",0,VLOOKUP(AZ35,Pointage[#All],2,FALSE)*BA$21)</f>
        <v>0</v>
      </c>
      <c r="BB35" s="38"/>
      <c r="BC35" s="37" t="str">
        <f t="shared" si="68"/>
        <v/>
      </c>
      <c r="BD35" s="37">
        <f>IF(BC35="",0,VLOOKUP(BC35,Pointage[#All],2,FALSE)*BD$21)</f>
        <v>0</v>
      </c>
      <c r="BE35" s="38"/>
      <c r="BF35" s="37" t="str">
        <f t="shared" si="69"/>
        <v/>
      </c>
      <c r="BG35" s="37">
        <f>IF(BF35="",0,VLOOKUP(BF35,Pointage[#All],2,FALSE)*BG$21)</f>
        <v>0</v>
      </c>
      <c r="BH35" s="39">
        <f t="shared" si="70"/>
        <v>0</v>
      </c>
      <c r="BI35" s="9"/>
      <c r="BJ35" s="37" t="str">
        <f t="shared" si="84"/>
        <v/>
      </c>
      <c r="BK35" s="37">
        <f>IF(BJ35="",0,VLOOKUP(BJ35,Pointage[#All],2,FALSE)*BK$21)</f>
        <v>0</v>
      </c>
      <c r="BL35" s="38"/>
      <c r="BM35" s="37" t="str">
        <f t="shared" si="85"/>
        <v/>
      </c>
      <c r="BN35" s="37">
        <f>IF(BM35="",0,VLOOKUP(BM35,Pointage[#All],2,FALSE)*BN$21)</f>
        <v>0</v>
      </c>
      <c r="BO35" s="38"/>
      <c r="BP35" s="37" t="str">
        <f t="shared" si="86"/>
        <v/>
      </c>
      <c r="BQ35" s="37">
        <f>IF(BP35="",0,VLOOKUP(BP35,Pointage[#All],2,FALSE)*BQ$21)</f>
        <v>0</v>
      </c>
      <c r="BR35" s="39">
        <f t="shared" si="87"/>
        <v>0</v>
      </c>
      <c r="BS35" s="9"/>
      <c r="BT35" s="21" t="str">
        <f t="shared" si="83"/>
        <v/>
      </c>
      <c r="BU35" s="21">
        <f>IF(BT35="",0,VLOOKUP(BT35,Pointage[#All],2,FALSE)*BU$21)</f>
        <v>0</v>
      </c>
      <c r="BV35" s="9"/>
      <c r="BW35" s="21" t="str">
        <f t="shared" si="88"/>
        <v/>
      </c>
      <c r="BX35" s="21">
        <f>IF(BW35="",0,VLOOKUP(BW35,Pointage[#All],2,FALSE)*BX$21)</f>
        <v>0</v>
      </c>
      <c r="BY35" s="9"/>
      <c r="BZ35" s="21" t="str">
        <f t="shared" si="89"/>
        <v/>
      </c>
      <c r="CA35" s="21">
        <f>IF(BZ35="",0,VLOOKUP(BZ35,Pointage[#All],2,FALSE)*CA$21)</f>
        <v>0</v>
      </c>
      <c r="CB35" s="22">
        <f t="shared" si="90"/>
        <v>0</v>
      </c>
      <c r="CC35" s="24">
        <f t="shared" si="79"/>
        <v>0</v>
      </c>
    </row>
    <row r="36" spans="1:81" ht="15" customHeight="1" x14ac:dyDescent="0.25">
      <c r="A36" s="72" t="s">
        <v>39</v>
      </c>
      <c r="B36" s="73"/>
      <c r="C36" s="73"/>
      <c r="D36" s="73"/>
      <c r="E36" s="73"/>
      <c r="F36" s="73"/>
      <c r="G36" s="73"/>
      <c r="H36" s="74"/>
      <c r="I36" s="2" t="s">
        <v>22</v>
      </c>
      <c r="J36" s="19" t="s">
        <v>23</v>
      </c>
      <c r="K36" s="10"/>
      <c r="L36" s="1" t="s">
        <v>24</v>
      </c>
      <c r="M36" s="19" t="s">
        <v>23</v>
      </c>
      <c r="N36" s="10"/>
      <c r="O36" s="6" t="s">
        <v>25</v>
      </c>
      <c r="P36" s="19" t="s">
        <v>23</v>
      </c>
      <c r="Q36" s="10"/>
      <c r="R36" s="1" t="s">
        <v>36</v>
      </c>
      <c r="S36" s="19" t="s">
        <v>23</v>
      </c>
      <c r="T36" s="10"/>
      <c r="U36" s="65" t="s">
        <v>26</v>
      </c>
      <c r="V36" s="2" t="s">
        <v>22</v>
      </c>
      <c r="W36" s="19" t="s">
        <v>23</v>
      </c>
      <c r="X36" s="16"/>
      <c r="Y36" s="1" t="s">
        <v>24</v>
      </c>
      <c r="Z36" s="19" t="s">
        <v>23</v>
      </c>
      <c r="AA36" s="16"/>
      <c r="AB36" s="6" t="s">
        <v>25</v>
      </c>
      <c r="AC36" s="19" t="s">
        <v>23</v>
      </c>
      <c r="AD36" s="16"/>
      <c r="AE36" s="1" t="s">
        <v>36</v>
      </c>
      <c r="AF36" s="19" t="s">
        <v>23</v>
      </c>
      <c r="AG36" s="16"/>
      <c r="AH36" s="65" t="s">
        <v>26</v>
      </c>
      <c r="AI36" s="5" t="s">
        <v>24</v>
      </c>
      <c r="AJ36" s="19" t="s">
        <v>23</v>
      </c>
      <c r="AK36" s="10"/>
      <c r="AL36" s="1"/>
      <c r="AM36" s="10"/>
      <c r="AN36" s="10"/>
      <c r="AO36" s="1" t="s">
        <v>25</v>
      </c>
      <c r="AP36" s="19" t="s">
        <v>23</v>
      </c>
      <c r="AQ36" s="10"/>
      <c r="AR36" s="1" t="s">
        <v>36</v>
      </c>
      <c r="AS36" s="19" t="s">
        <v>23</v>
      </c>
      <c r="AT36" s="10"/>
      <c r="AU36" s="65" t="s">
        <v>26</v>
      </c>
      <c r="AV36" s="2" t="s">
        <v>22</v>
      </c>
      <c r="AW36" s="19" t="s">
        <v>23</v>
      </c>
      <c r="AX36" s="16">
        <v>1</v>
      </c>
      <c r="AY36" s="1" t="s">
        <v>24</v>
      </c>
      <c r="AZ36" s="40" t="s">
        <v>23</v>
      </c>
      <c r="BA36" s="41">
        <v>1</v>
      </c>
      <c r="BB36" s="42" t="s">
        <v>25</v>
      </c>
      <c r="BC36" s="40" t="s">
        <v>23</v>
      </c>
      <c r="BD36" s="41">
        <v>1</v>
      </c>
      <c r="BE36" s="42" t="s">
        <v>36</v>
      </c>
      <c r="BF36" s="40" t="s">
        <v>23</v>
      </c>
      <c r="BG36" s="41">
        <v>6</v>
      </c>
      <c r="BH36" s="82" t="s">
        <v>26</v>
      </c>
      <c r="BI36" s="1" t="s">
        <v>24</v>
      </c>
      <c r="BJ36" s="40" t="s">
        <v>23</v>
      </c>
      <c r="BK36" s="57"/>
      <c r="BL36" s="42" t="s">
        <v>25</v>
      </c>
      <c r="BM36" s="40" t="s">
        <v>23</v>
      </c>
      <c r="BN36" s="57"/>
      <c r="BO36" s="42" t="s">
        <v>36</v>
      </c>
      <c r="BP36" s="40" t="s">
        <v>23</v>
      </c>
      <c r="BQ36" s="57"/>
      <c r="BR36" s="82" t="s">
        <v>26</v>
      </c>
      <c r="BS36" s="6" t="s">
        <v>24</v>
      </c>
      <c r="BT36" s="19" t="s">
        <v>23</v>
      </c>
      <c r="BU36" s="55"/>
      <c r="BV36" s="1" t="s">
        <v>25</v>
      </c>
      <c r="BW36" s="19" t="s">
        <v>23</v>
      </c>
      <c r="BX36" s="55"/>
      <c r="BY36" s="1" t="s">
        <v>36</v>
      </c>
      <c r="BZ36" s="19" t="s">
        <v>23</v>
      </c>
      <c r="CA36" s="55"/>
      <c r="CB36" s="65" t="s">
        <v>26</v>
      </c>
      <c r="CC36" s="65" t="s">
        <v>26</v>
      </c>
    </row>
    <row r="37" spans="1:81" x14ac:dyDescent="0.25">
      <c r="A37" s="75"/>
      <c r="B37" s="76"/>
      <c r="C37" s="76"/>
      <c r="D37" s="76"/>
      <c r="E37" s="76"/>
      <c r="F37" s="76"/>
      <c r="G37" s="76"/>
      <c r="H37" s="77"/>
      <c r="I37" s="2" t="s">
        <v>27</v>
      </c>
      <c r="J37" s="1" t="s">
        <v>28</v>
      </c>
      <c r="K37" s="1" t="s">
        <v>29</v>
      </c>
      <c r="L37" s="1" t="s">
        <v>27</v>
      </c>
      <c r="M37" s="1" t="s">
        <v>28</v>
      </c>
      <c r="N37" s="1" t="s">
        <v>29</v>
      </c>
      <c r="O37" s="1" t="s">
        <v>27</v>
      </c>
      <c r="P37" s="1" t="s">
        <v>28</v>
      </c>
      <c r="Q37" s="1" t="s">
        <v>29</v>
      </c>
      <c r="R37" s="1" t="s">
        <v>27</v>
      </c>
      <c r="S37" s="1" t="s">
        <v>28</v>
      </c>
      <c r="T37" s="1" t="s">
        <v>29</v>
      </c>
      <c r="U37" s="65"/>
      <c r="V37" s="2" t="s">
        <v>27</v>
      </c>
      <c r="W37" s="1" t="s">
        <v>28</v>
      </c>
      <c r="X37" s="1" t="s">
        <v>29</v>
      </c>
      <c r="Y37" s="1" t="s">
        <v>27</v>
      </c>
      <c r="Z37" s="1" t="s">
        <v>28</v>
      </c>
      <c r="AA37" s="1" t="s">
        <v>29</v>
      </c>
      <c r="AB37" s="1" t="s">
        <v>27</v>
      </c>
      <c r="AC37" s="1" t="s">
        <v>28</v>
      </c>
      <c r="AD37" s="1" t="s">
        <v>29</v>
      </c>
      <c r="AE37" s="1" t="s">
        <v>27</v>
      </c>
      <c r="AF37" s="1" t="s">
        <v>28</v>
      </c>
      <c r="AG37" s="1" t="s">
        <v>29</v>
      </c>
      <c r="AH37" s="65"/>
      <c r="AI37" s="2" t="s">
        <v>27</v>
      </c>
      <c r="AJ37" s="1" t="s">
        <v>28</v>
      </c>
      <c r="AK37" s="1" t="s">
        <v>29</v>
      </c>
      <c r="AL37" s="1"/>
      <c r="AM37" s="1"/>
      <c r="AN37" s="1"/>
      <c r="AO37" s="1" t="s">
        <v>27</v>
      </c>
      <c r="AP37" s="1" t="s">
        <v>28</v>
      </c>
      <c r="AQ37" s="1" t="s">
        <v>29</v>
      </c>
      <c r="AR37" s="1" t="s">
        <v>27</v>
      </c>
      <c r="AS37" s="1" t="s">
        <v>28</v>
      </c>
      <c r="AT37" s="1" t="s">
        <v>29</v>
      </c>
      <c r="AU37" s="65"/>
      <c r="AV37" s="2" t="s">
        <v>27</v>
      </c>
      <c r="AW37" s="1" t="s">
        <v>28</v>
      </c>
      <c r="AX37" s="4" t="s">
        <v>29</v>
      </c>
      <c r="AY37" s="1" t="s">
        <v>27</v>
      </c>
      <c r="AZ37" s="42" t="s">
        <v>28</v>
      </c>
      <c r="BA37" s="42" t="s">
        <v>29</v>
      </c>
      <c r="BB37" s="42" t="s">
        <v>27</v>
      </c>
      <c r="BC37" s="42" t="s">
        <v>28</v>
      </c>
      <c r="BD37" s="42" t="s">
        <v>29</v>
      </c>
      <c r="BE37" s="42" t="s">
        <v>27</v>
      </c>
      <c r="BF37" s="42" t="s">
        <v>28</v>
      </c>
      <c r="BG37" s="42" t="s">
        <v>29</v>
      </c>
      <c r="BH37" s="82"/>
      <c r="BI37" s="1" t="s">
        <v>27</v>
      </c>
      <c r="BJ37" s="42" t="s">
        <v>28</v>
      </c>
      <c r="BK37" s="42" t="s">
        <v>29</v>
      </c>
      <c r="BL37" s="42" t="s">
        <v>27</v>
      </c>
      <c r="BM37" s="42" t="s">
        <v>28</v>
      </c>
      <c r="BN37" s="42" t="s">
        <v>29</v>
      </c>
      <c r="BO37" s="42" t="s">
        <v>27</v>
      </c>
      <c r="BP37" s="42" t="s">
        <v>28</v>
      </c>
      <c r="BQ37" s="42" t="s">
        <v>29</v>
      </c>
      <c r="BR37" s="82"/>
      <c r="BS37" s="4" t="s">
        <v>27</v>
      </c>
      <c r="BT37" s="4" t="s">
        <v>28</v>
      </c>
      <c r="BU37" s="4" t="s">
        <v>29</v>
      </c>
      <c r="BV37" s="4" t="s">
        <v>27</v>
      </c>
      <c r="BW37" s="4" t="s">
        <v>28</v>
      </c>
      <c r="BX37" s="4" t="s">
        <v>29</v>
      </c>
      <c r="BY37" s="4" t="s">
        <v>27</v>
      </c>
      <c r="BZ37" s="4" t="s">
        <v>28</v>
      </c>
      <c r="CA37" s="4" t="s">
        <v>29</v>
      </c>
      <c r="CB37" s="65"/>
      <c r="CC37" s="65"/>
    </row>
    <row r="38" spans="1:81" x14ac:dyDescent="0.25">
      <c r="A38" s="7"/>
      <c r="B38" s="26" t="s">
        <v>150</v>
      </c>
      <c r="C38" s="44" t="s">
        <v>149</v>
      </c>
      <c r="D38" s="44" t="s">
        <v>148</v>
      </c>
      <c r="E38" s="20">
        <f>U38+AH38++AU38+BH38+CB38</f>
        <v>42</v>
      </c>
      <c r="F38" s="21">
        <f>IF(E38=0,"",RANK(E38,E$38:E$41,0))</f>
        <v>1</v>
      </c>
      <c r="G38" s="21">
        <f>IF(CC38=0,"",RANK(CC38,CC$4:CC$41,0))</f>
        <v>5</v>
      </c>
      <c r="H38" s="20"/>
      <c r="I38" s="7"/>
      <c r="J38" s="21" t="str">
        <f>IF(I38=0,"",RANK(I38,I$38:I$41,0))</f>
        <v/>
      </c>
      <c r="K38" s="21">
        <f>IF(J38="",0,VLOOKUP(J38,Pointage[#All],2,FALSE)*K$36)</f>
        <v>0</v>
      </c>
      <c r="L38" s="9"/>
      <c r="M38" s="21" t="str">
        <f>IF(L38=0,"",RANK(L38,L$38:L$41,0))</f>
        <v/>
      </c>
      <c r="N38" s="21">
        <f>IF(M38="",0,VLOOKUP(M38,Pointage[#All],2,FALSE)*N$36)</f>
        <v>0</v>
      </c>
      <c r="O38" s="9"/>
      <c r="P38" s="21" t="str">
        <f>IF(O38=0,"",RANK(O38,O$38:O$41,0))</f>
        <v/>
      </c>
      <c r="Q38" s="21">
        <v>0</v>
      </c>
      <c r="R38" s="9"/>
      <c r="S38" s="21" t="str">
        <f>IF(R38=0,"",RANK(R38,R$4:R$41,0))</f>
        <v/>
      </c>
      <c r="T38" s="21">
        <f>IF(S38="",0,VLOOKUP(S38,Pointage[#All],2,FALSE)*T$36)</f>
        <v>0</v>
      </c>
      <c r="U38" s="22">
        <f t="shared" ref="U38:U41" si="93">IF(K38="","",K38+N38+T38)</f>
        <v>0</v>
      </c>
      <c r="V38" s="7"/>
      <c r="W38" s="21" t="str">
        <f>IF(V38=0,"",RANK(V38,V$38:V$41,0))</f>
        <v/>
      </c>
      <c r="X38" s="21">
        <f>IF(W38="",0,VLOOKUP(W38,Pointage[#All],2,FALSE)*X$36)</f>
        <v>0</v>
      </c>
      <c r="Y38" s="9"/>
      <c r="Z38" s="21" t="str">
        <f>IF(Y38=0,"",RANK(Y38,Y$38:Y$41,0))</f>
        <v/>
      </c>
      <c r="AA38" s="21">
        <f>IF(Z38="",0,VLOOKUP(Z38,Pointage[#All],2,FALSE)*AA$36)</f>
        <v>0</v>
      </c>
      <c r="AB38" s="9"/>
      <c r="AC38" s="21" t="str">
        <f>IF(AB38=0,"",RANK(AB38,AB$38:AB$41,0))</f>
        <v/>
      </c>
      <c r="AD38" s="21">
        <v>0</v>
      </c>
      <c r="AE38" s="9"/>
      <c r="AF38" s="21" t="str">
        <f>IF(AE38=0,"",RANK(AE38,AE$4:AE$41,0))</f>
        <v/>
      </c>
      <c r="AG38" s="21">
        <f>IF(AF38="",0,VLOOKUP(AF38,Pointage[#All],2,FALSE)*AG$36)</f>
        <v>0</v>
      </c>
      <c r="AH38" s="22">
        <f t="shared" ref="AH38:AH41" si="94">IF(X38="","",X38+AA38+AG38)</f>
        <v>0</v>
      </c>
      <c r="AI38" s="7"/>
      <c r="AJ38" s="21" t="str">
        <f>IF(AI38=0,"",RANK(AI38,AI$38:AI$41,0))</f>
        <v/>
      </c>
      <c r="AK38" s="21">
        <f>IF(AJ38="",0,VLOOKUP(AJ38,Pointage[#All],2,FALSE)*AK$36)</f>
        <v>0</v>
      </c>
      <c r="AL38" s="9"/>
      <c r="AM38" s="21"/>
      <c r="AN38" s="21"/>
      <c r="AO38" s="9"/>
      <c r="AP38" s="21" t="str">
        <f>IF(AO38=0,"",RANK(AO38,AO$38:AO$41,0))</f>
        <v/>
      </c>
      <c r="AQ38" s="21">
        <f>IF(AP38="",0,VLOOKUP(AP38,Pointage[#All],2,FALSE)*AQ$36)</f>
        <v>0</v>
      </c>
      <c r="AR38" s="9"/>
      <c r="AS38" s="21" t="str">
        <f>IF(AR38=0,"",RANK(AR38,AR$4:AR$41,0))</f>
        <v/>
      </c>
      <c r="AT38" s="21">
        <f>IF(AS38="",0,VLOOKUP(AS38,Pointage[#All],2,FALSE)*AT$36)</f>
        <v>0</v>
      </c>
      <c r="AU38" s="22">
        <f t="shared" ref="AU38:AU41" si="95">IF(AK38="","",AK38+AQ38+AT38)</f>
        <v>0</v>
      </c>
      <c r="AV38" s="7">
        <v>69.8</v>
      </c>
      <c r="AW38" s="21">
        <f>IF(AV38=0,"",RANK(AV38,AV$38:AV$41,0))</f>
        <v>1</v>
      </c>
      <c r="AX38" s="21">
        <f>IF(AW38="",0,VLOOKUP(AW38,Pointage[#All],2,FALSE)*AX$36)</f>
        <v>6</v>
      </c>
      <c r="AY38" s="9">
        <v>69.48</v>
      </c>
      <c r="AZ38" s="37">
        <f>IF(AY38=0,"",RANK(AY38,AY$38:AY$41,0))</f>
        <v>1</v>
      </c>
      <c r="BA38" s="37">
        <f>IF(AZ38="",0,VLOOKUP(AZ38,Pointage[#All],2,FALSE)*BA$36)</f>
        <v>6</v>
      </c>
      <c r="BB38" s="38"/>
      <c r="BC38" s="37" t="str">
        <f>IF(BB38=0,"",RANK(BB38,BB$38:BB$41,0))</f>
        <v/>
      </c>
      <c r="BD38" s="37">
        <f>IF(BC38="",0,VLOOKUP(BC38,Pointage[#All],2,FALSE)*BD$36)</f>
        <v>0</v>
      </c>
      <c r="BE38" s="38">
        <v>68.8</v>
      </c>
      <c r="BF38" s="37">
        <f>IF(BE38=0,"",RANK(BE38,BE$4:BE$41,0))</f>
        <v>1</v>
      </c>
      <c r="BG38" s="37">
        <f>IF(BF38="",0,VLOOKUP(BF38,Pointage[#All],2,FALSE)*BG$36)</f>
        <v>36</v>
      </c>
      <c r="BH38" s="39">
        <f>BG38+BA38</f>
        <v>42</v>
      </c>
      <c r="BI38" s="9"/>
      <c r="BJ38" s="37" t="str">
        <f>IF(BI38=0,"",RANK(BI38,BI$38:BI$41,0))</f>
        <v/>
      </c>
      <c r="BK38" s="37">
        <f>IF(BJ38="",0,VLOOKUP(BJ38,Pointage[#All],2,FALSE)*BK$36)</f>
        <v>0</v>
      </c>
      <c r="BL38" s="38"/>
      <c r="BM38" s="37" t="str">
        <f>IF(BL38=0,"",RANK(BL38,BL$38:BL$41,0))</f>
        <v/>
      </c>
      <c r="BN38" s="37">
        <f>IF(BM38="",0,VLOOKUP(BM38,Pointage[#All],2,FALSE)*BN$36)</f>
        <v>0</v>
      </c>
      <c r="BO38" s="38"/>
      <c r="BP38" s="37" t="str">
        <f>IF(BO38=0,"",RANK(BO38,BO$4:BO$41,0))</f>
        <v/>
      </c>
      <c r="BQ38" s="37">
        <f>IF(BP38="",0,VLOOKUP(BP38,Pointage[#All],2,FALSE)*BQ$36)</f>
        <v>0</v>
      </c>
      <c r="BR38" s="39">
        <f t="shared" ref="BR38:BR41" si="96">IF(BK38="","",BK38+BN38+BQ38)</f>
        <v>0</v>
      </c>
      <c r="BS38" s="9"/>
      <c r="BT38" s="21" t="str">
        <f>IF(BS38=0,"",RANK(BS38,BS$38:BS$41,0))</f>
        <v/>
      </c>
      <c r="BU38" s="21">
        <f>IF(BT38="",0,VLOOKUP(BT38,Pointage[#All],2,FALSE)*BU$36)</f>
        <v>0</v>
      </c>
      <c r="BV38" s="9"/>
      <c r="BW38" s="21" t="str">
        <f>IF(BV38=0,"",RANK(BV38,BV$38:BV$41,0))</f>
        <v/>
      </c>
      <c r="BX38" s="21">
        <f>IF(BW38="",0,VLOOKUP(BW38,Pointage[#All],2,FALSE)*BX$36)</f>
        <v>0</v>
      </c>
      <c r="BY38" s="9"/>
      <c r="BZ38" s="21" t="str">
        <f>IF(BY38=0,"",RANK(BY38,BY$4:BY$41,0))</f>
        <v/>
      </c>
      <c r="CA38" s="21">
        <f>IF(BZ38="",0,VLOOKUP(BZ38,Pointage[#All],2,FALSE)*CA$36)</f>
        <v>0</v>
      </c>
      <c r="CB38" s="22">
        <f t="shared" ref="CB38:CB41" si="97">IF(BU38="","",BU38+BX38+CA38)*1.25</f>
        <v>0</v>
      </c>
      <c r="CC38" s="24">
        <f>T38+AG38+AT38+BG38+CA38*1.25</f>
        <v>36</v>
      </c>
    </row>
    <row r="39" spans="1:81" x14ac:dyDescent="0.25">
      <c r="A39" s="7"/>
      <c r="B39" s="26"/>
      <c r="C39" s="44"/>
      <c r="D39" s="44"/>
      <c r="E39" s="20">
        <f>U39+AH39++AU39+BH39+CB39</f>
        <v>0</v>
      </c>
      <c r="F39" s="21" t="str">
        <f>IF(E39=0,"",RANK(E39,E$38:E$41,0))</f>
        <v/>
      </c>
      <c r="G39" s="21" t="str">
        <f>IF(CC39=0,"",RANK(CC39,CC$4:CC$41,0))</f>
        <v/>
      </c>
      <c r="H39" s="20"/>
      <c r="I39" s="7"/>
      <c r="J39" s="21" t="str">
        <f>IF(I39=0,"",RANK(I39,I$38:I$41,0))</f>
        <v/>
      </c>
      <c r="K39" s="21">
        <f>IF(J39="",0,VLOOKUP(J39,Pointage[#All],2,FALSE)*K$36)</f>
        <v>0</v>
      </c>
      <c r="L39" s="9"/>
      <c r="M39" s="21" t="str">
        <f>IF(L39=0,"",RANK(L39,L$38:L$41,0))</f>
        <v/>
      </c>
      <c r="N39" s="21">
        <f>IF(M39="",0,VLOOKUP(M39,Pointage[#All],2,FALSE)*N$36)</f>
        <v>0</v>
      </c>
      <c r="O39" s="9"/>
      <c r="P39" s="21" t="str">
        <f>IF(O39=0,"",RANK(O39,O$38:O$41,0))</f>
        <v/>
      </c>
      <c r="Q39" s="21">
        <v>0</v>
      </c>
      <c r="R39" s="9"/>
      <c r="S39" s="21" t="str">
        <f>IF(R39=0,"",RANK(R39,R$4:R$41,0))</f>
        <v/>
      </c>
      <c r="T39" s="21">
        <f>IF(S39="",0,VLOOKUP(S39,Pointage[#All],2,FALSE)*T$36)</f>
        <v>0</v>
      </c>
      <c r="U39" s="22">
        <f t="shared" si="93"/>
        <v>0</v>
      </c>
      <c r="V39" s="7"/>
      <c r="W39" s="21" t="str">
        <f>IF(V39=0,"",RANK(V39,V$38:V$41,0))</f>
        <v/>
      </c>
      <c r="X39" s="21">
        <f>IF(W39="",0,VLOOKUP(W39,Pointage[#All],2,FALSE)*X$36)</f>
        <v>0</v>
      </c>
      <c r="Y39" s="9"/>
      <c r="Z39" s="21" t="str">
        <f>IF(Y39=0,"",RANK(Y39,Y$38:Y$41,0))</f>
        <v/>
      </c>
      <c r="AA39" s="21">
        <f>IF(Z39="",0,VLOOKUP(Z39,Pointage[#All],2,FALSE)*AA$36)</f>
        <v>0</v>
      </c>
      <c r="AB39" s="9"/>
      <c r="AC39" s="21" t="str">
        <f>IF(AB39=0,"",RANK(AB39,AB$38:AB$41,0))</f>
        <v/>
      </c>
      <c r="AD39" s="21">
        <v>0</v>
      </c>
      <c r="AE39" s="9"/>
      <c r="AF39" s="21" t="str">
        <f>IF(AE39=0,"",RANK(AE39,AE$4:AE$41,0))</f>
        <v/>
      </c>
      <c r="AG39" s="21">
        <f>IF(AF39="",0,VLOOKUP(AF39,Pointage[#All],2,FALSE)*AG$36)</f>
        <v>0</v>
      </c>
      <c r="AH39" s="22">
        <f t="shared" si="94"/>
        <v>0</v>
      </c>
      <c r="AI39" s="7"/>
      <c r="AJ39" s="21" t="str">
        <f>IF(AI39=0,"",RANK(AI39,AI$38:AI$41,0))</f>
        <v/>
      </c>
      <c r="AK39" s="21">
        <f>IF(AJ39="",0,VLOOKUP(AJ39,Pointage[#All],2,FALSE)*AK$36)</f>
        <v>0</v>
      </c>
      <c r="AL39" s="9"/>
      <c r="AM39" s="21"/>
      <c r="AN39" s="21"/>
      <c r="AO39" s="9"/>
      <c r="AP39" s="21" t="str">
        <f>IF(AO39=0,"",RANK(AO39,AO$38:AO$41,0))</f>
        <v/>
      </c>
      <c r="AQ39" s="21">
        <f>IF(AP39="",0,VLOOKUP(AP39,Pointage[#All],2,FALSE)*AQ$36)</f>
        <v>0</v>
      </c>
      <c r="AR39" s="9"/>
      <c r="AS39" s="21" t="str">
        <f>IF(AR39=0,"",RANK(AR39,AR$4:AR$41,0))</f>
        <v/>
      </c>
      <c r="AT39" s="21">
        <f>IF(AS39="",0,VLOOKUP(AS39,Pointage[#All],2,FALSE)*AT$36)</f>
        <v>0</v>
      </c>
      <c r="AU39" s="22">
        <f t="shared" si="95"/>
        <v>0</v>
      </c>
      <c r="AV39" s="7"/>
      <c r="AW39" s="21" t="str">
        <f>IF(AV39=0,"",RANK(AV39,AV$38:AV$41,0))</f>
        <v/>
      </c>
      <c r="AX39" s="31">
        <f>IF(AW39="",0,VLOOKUP(AW39,Pointage[#All],2,FALSE)*AX$36)</f>
        <v>0</v>
      </c>
      <c r="AY39" s="9"/>
      <c r="AZ39" s="37" t="str">
        <f>IF(AY39=0,"",RANK(AY39,AY$38:AY$41,0))</f>
        <v/>
      </c>
      <c r="BA39" s="37">
        <f>IF(AZ39="",0,VLOOKUP(AZ39,Pointage[#All],2,FALSE)*BA$36)</f>
        <v>0</v>
      </c>
      <c r="BB39" s="38"/>
      <c r="BC39" s="37" t="str">
        <f>IF(BB39=0,"",RANK(BB39,BB$38:BB$41,0))</f>
        <v/>
      </c>
      <c r="BD39" s="37">
        <f>IF(BC39="",0,VLOOKUP(BC39,Pointage[#All],2,FALSE)*BD$36)</f>
        <v>0</v>
      </c>
      <c r="BE39" s="38"/>
      <c r="BF39" s="37" t="str">
        <f>IF(BE39=0,"",RANK(BE39,BE$4:BE$41,0))</f>
        <v/>
      </c>
      <c r="BG39" s="37">
        <f>IF(BF39="",0,VLOOKUP(BF39,Pointage[#All],2,FALSE)*BG$36)</f>
        <v>0</v>
      </c>
      <c r="BH39" s="39">
        <f t="shared" ref="BH39:BH41" si="98">IF(BA39="","",BA39+BD39+BG39)</f>
        <v>0</v>
      </c>
      <c r="BI39" s="9"/>
      <c r="BJ39" s="37" t="str">
        <f>IF(BI39=0,"",RANK(BI39,BI$38:BI$41,0))</f>
        <v/>
      </c>
      <c r="BK39" s="37">
        <f>IF(BJ39="",0,VLOOKUP(BJ39,Pointage[#All],2,FALSE)*BK$36)</f>
        <v>0</v>
      </c>
      <c r="BL39" s="38"/>
      <c r="BM39" s="37" t="str">
        <f>IF(BL39=0,"",RANK(BL39,BL$38:BL$41,0))</f>
        <v/>
      </c>
      <c r="BN39" s="37">
        <f>IF(BM39="",0,VLOOKUP(BM39,Pointage[#All],2,FALSE)*BN$36)</f>
        <v>0</v>
      </c>
      <c r="BO39" s="38"/>
      <c r="BP39" s="37" t="str">
        <f>IF(BO39=0,"",RANK(BO39,BO$4:BO$41,0))</f>
        <v/>
      </c>
      <c r="BQ39" s="37">
        <f>IF(BP39="",0,VLOOKUP(BP39,Pointage[#All],2,FALSE)*BQ$36)</f>
        <v>0</v>
      </c>
      <c r="BR39" s="39">
        <f t="shared" si="96"/>
        <v>0</v>
      </c>
      <c r="BS39" s="9"/>
      <c r="BT39" s="21" t="str">
        <f>IF(BS39=0,"",RANK(BS39,BS$38:BS$41,0))</f>
        <v/>
      </c>
      <c r="BU39" s="21">
        <f>IF(BT39="",0,VLOOKUP(BT39,Pointage[#All],2,FALSE)*BU$36)</f>
        <v>0</v>
      </c>
      <c r="BV39" s="9"/>
      <c r="BW39" s="21" t="str">
        <f>IF(BV39=0,"",RANK(BV39,BV$38:BV$41,0))</f>
        <v/>
      </c>
      <c r="BX39" s="21">
        <f>IF(BW39="",0,VLOOKUP(BW39,Pointage[#All],2,FALSE)*BX$36)</f>
        <v>0</v>
      </c>
      <c r="BY39" s="9"/>
      <c r="BZ39" s="21" t="str">
        <f>IF(BY39=0,"",RANK(BY39,BY$4:BY$41,0))</f>
        <v/>
      </c>
      <c r="CA39" s="21">
        <f>IF(BZ39="",0,VLOOKUP(BZ39,Pointage[#All],2,FALSE)*CA$36)</f>
        <v>0</v>
      </c>
      <c r="CB39" s="22">
        <f t="shared" si="97"/>
        <v>0</v>
      </c>
      <c r="CC39" s="24">
        <f>T39+AG39+AT39+BG39+CA39*1.25</f>
        <v>0</v>
      </c>
    </row>
    <row r="40" spans="1:81" x14ac:dyDescent="0.25">
      <c r="A40" s="7"/>
      <c r="B40" s="26"/>
      <c r="C40" s="44"/>
      <c r="D40" s="44"/>
      <c r="E40" s="20">
        <f>U40+AH40++AU40+BH40+CB40</f>
        <v>0</v>
      </c>
      <c r="F40" s="21" t="str">
        <f>IF(E40=0,"",RANK(E40,E$38:E$41,0))</f>
        <v/>
      </c>
      <c r="G40" s="21" t="str">
        <f>IF(CC40=0,"",RANK(CC40,CC$4:CC$41,0))</f>
        <v/>
      </c>
      <c r="H40" s="20"/>
      <c r="I40" s="7"/>
      <c r="J40" s="21" t="str">
        <f>IF(I40=0,"",RANK(I40,I$38:I$41,0))</f>
        <v/>
      </c>
      <c r="K40" s="21">
        <f>IF(J40="",0,VLOOKUP(J40,Pointage[#All],2,FALSE)*K$36)</f>
        <v>0</v>
      </c>
      <c r="L40" s="9"/>
      <c r="M40" s="21" t="str">
        <f>IF(L40=0,"",RANK(L40,L$38:L$41,0))</f>
        <v/>
      </c>
      <c r="N40" s="21">
        <f>IF(M40="",0,VLOOKUP(M40,Pointage[#All],2,FALSE)*N$36)</f>
        <v>0</v>
      </c>
      <c r="O40" s="9"/>
      <c r="P40" s="21" t="str">
        <f>IF(O40=0,"",RANK(O40,O$38:O$41,0))</f>
        <v/>
      </c>
      <c r="Q40" s="21">
        <v>0</v>
      </c>
      <c r="R40" s="9"/>
      <c r="S40" s="21" t="str">
        <f>IF(R40=0,"",RANK(R40,R$4:R$41,0))</f>
        <v/>
      </c>
      <c r="T40" s="21">
        <f>IF(S40="",0,VLOOKUP(S40,Pointage[#All],2,FALSE)*T$36)</f>
        <v>0</v>
      </c>
      <c r="U40" s="22">
        <f t="shared" si="93"/>
        <v>0</v>
      </c>
      <c r="V40" s="7"/>
      <c r="W40" s="21" t="str">
        <f>IF(V40=0,"",RANK(V40,V$38:V$41,0))</f>
        <v/>
      </c>
      <c r="X40" s="21">
        <f>IF(W40="",0,VLOOKUP(W40,Pointage[#All],2,FALSE)*X$36)</f>
        <v>0</v>
      </c>
      <c r="Y40" s="9"/>
      <c r="Z40" s="21" t="str">
        <f>IF(Y40=0,"",RANK(Y40,Y$38:Y$41,0))</f>
        <v/>
      </c>
      <c r="AA40" s="21">
        <f>IF(Z40="",0,VLOOKUP(Z40,Pointage[#All],2,FALSE)*AA$36)</f>
        <v>0</v>
      </c>
      <c r="AB40" s="9"/>
      <c r="AC40" s="21" t="str">
        <f>IF(AB40=0,"",RANK(AB40,AB$38:AB$41,0))</f>
        <v/>
      </c>
      <c r="AD40" s="21">
        <v>0</v>
      </c>
      <c r="AE40" s="9"/>
      <c r="AF40" s="21" t="str">
        <f>IF(AE40=0,"",RANK(AE40,AE$4:AE$41,0))</f>
        <v/>
      </c>
      <c r="AG40" s="21">
        <f>IF(AF40="",0,VLOOKUP(AF40,Pointage[#All],2,FALSE)*AG$36)</f>
        <v>0</v>
      </c>
      <c r="AH40" s="22">
        <f t="shared" si="94"/>
        <v>0</v>
      </c>
      <c r="AI40" s="7"/>
      <c r="AJ40" s="21" t="str">
        <f>IF(AI40=0,"",RANK(AI40,AI$38:AI$41,0))</f>
        <v/>
      </c>
      <c r="AK40" s="21">
        <f>IF(AJ40="",0,VLOOKUP(AJ40,Pointage[#All],2,FALSE)*AK$36)</f>
        <v>0</v>
      </c>
      <c r="AL40" s="9"/>
      <c r="AM40" s="21"/>
      <c r="AN40" s="21"/>
      <c r="AO40" s="9"/>
      <c r="AP40" s="21" t="str">
        <f>IF(AO40=0,"",RANK(AO40,AO$38:AO$41,0))</f>
        <v/>
      </c>
      <c r="AQ40" s="21">
        <f>IF(AP40="",0,VLOOKUP(AP40,Pointage[#All],2,FALSE)*AQ$36)</f>
        <v>0</v>
      </c>
      <c r="AR40" s="9"/>
      <c r="AS40" s="21" t="str">
        <f>IF(AR40=0,"",RANK(AR40,AR$4:AR$41,0))</f>
        <v/>
      </c>
      <c r="AT40" s="21">
        <f>IF(AS40="",0,VLOOKUP(AS40,Pointage[#All],2,FALSE)*AT$36)</f>
        <v>0</v>
      </c>
      <c r="AU40" s="22">
        <f t="shared" si="95"/>
        <v>0</v>
      </c>
      <c r="AV40" s="7"/>
      <c r="AW40" s="21" t="str">
        <f>IF(AV40=0,"",RANK(AV40,AV$38:AV$41,0))</f>
        <v/>
      </c>
      <c r="AX40" s="21">
        <f>IF(AW40="",0,VLOOKUP(AW40,Pointage[#All],2,FALSE)*AX$36)</f>
        <v>0</v>
      </c>
      <c r="AY40" s="9"/>
      <c r="AZ40" s="37" t="str">
        <f>IF(AY40=0,"",RANK(AY40,AY$38:AY$41,0))</f>
        <v/>
      </c>
      <c r="BA40" s="37">
        <f>IF(AZ40="",0,VLOOKUP(AZ40,Pointage[#All],2,FALSE)*BA$36)</f>
        <v>0</v>
      </c>
      <c r="BB40" s="38"/>
      <c r="BC40" s="37" t="str">
        <f>IF(BB40=0,"",RANK(BB40,BB$38:BB$41,0))</f>
        <v/>
      </c>
      <c r="BD40" s="37">
        <f>IF(BC40="",0,VLOOKUP(BC40,Pointage[#All],2,FALSE)*BD$36)</f>
        <v>0</v>
      </c>
      <c r="BE40" s="38"/>
      <c r="BF40" s="37" t="str">
        <f>IF(BE40=0,"",RANK(BE40,BE$4:BE$41,0))</f>
        <v/>
      </c>
      <c r="BG40" s="37">
        <f>IF(BF40="",0,VLOOKUP(BF40,Pointage[#All],2,FALSE)*BG$36)</f>
        <v>0</v>
      </c>
      <c r="BH40" s="39">
        <f t="shared" si="98"/>
        <v>0</v>
      </c>
      <c r="BI40" s="9"/>
      <c r="BJ40" s="37" t="str">
        <f>IF(BI40=0,"",RANK(BI40,BI$38:BI$41,0))</f>
        <v/>
      </c>
      <c r="BK40" s="37">
        <f>IF(BJ40="",0,VLOOKUP(BJ40,Pointage[#All],2,FALSE)*BK$36)</f>
        <v>0</v>
      </c>
      <c r="BL40" s="38"/>
      <c r="BM40" s="37" t="str">
        <f>IF(BL40=0,"",RANK(BL40,BL$38:BL$41,0))</f>
        <v/>
      </c>
      <c r="BN40" s="37">
        <f>IF(BM40="",0,VLOOKUP(BM40,Pointage[#All],2,FALSE)*BN$36)</f>
        <v>0</v>
      </c>
      <c r="BO40" s="38"/>
      <c r="BP40" s="37" t="str">
        <f>IF(BO40=0,"",RANK(BO40,BO$4:BO$41,0))</f>
        <v/>
      </c>
      <c r="BQ40" s="37">
        <f>IF(BP40="",0,VLOOKUP(BP40,Pointage[#All],2,FALSE)*BQ$36)</f>
        <v>0</v>
      </c>
      <c r="BR40" s="39">
        <f t="shared" si="96"/>
        <v>0</v>
      </c>
      <c r="BS40" s="9"/>
      <c r="BT40" s="21" t="str">
        <f>IF(BS40=0,"",RANK(BS40,BS$38:BS$41,0))</f>
        <v/>
      </c>
      <c r="BU40" s="21">
        <f>IF(BT40="",0,VLOOKUP(BT40,Pointage[#All],2,FALSE)*BU$36)</f>
        <v>0</v>
      </c>
      <c r="BV40" s="9"/>
      <c r="BW40" s="21" t="str">
        <f>IF(BV40=0,"",RANK(BV40,BV$38:BV$41,0))</f>
        <v/>
      </c>
      <c r="BX40" s="21">
        <f>IF(BW40="",0,VLOOKUP(BW40,Pointage[#All],2,FALSE)*BX$36)</f>
        <v>0</v>
      </c>
      <c r="BY40" s="9"/>
      <c r="BZ40" s="21" t="str">
        <f>IF(BY40=0,"",RANK(BY40,BY$4:BY$41,0))</f>
        <v/>
      </c>
      <c r="CA40" s="21">
        <f>IF(BZ40="",0,VLOOKUP(BZ40,Pointage[#All],2,FALSE)*CA$36)</f>
        <v>0</v>
      </c>
      <c r="CB40" s="22">
        <f t="shared" si="97"/>
        <v>0</v>
      </c>
      <c r="CC40" s="24">
        <f>T40+AG40+AT40+BG40+CA40*1.25</f>
        <v>0</v>
      </c>
    </row>
    <row r="41" spans="1:81" x14ac:dyDescent="0.25">
      <c r="A41" s="7"/>
      <c r="B41" s="26"/>
      <c r="C41" s="44"/>
      <c r="D41" s="44"/>
      <c r="E41" s="20">
        <f>U41+AH41++AU41+BH41+CB41</f>
        <v>0</v>
      </c>
      <c r="F41" s="21" t="str">
        <f>IF(E41=0,"",RANK(E41,E$38:E$41,0))</f>
        <v/>
      </c>
      <c r="G41" s="21" t="str">
        <f>IF(CC41=0,"",RANK(CC41,CC$4:CC$41,0))</f>
        <v/>
      </c>
      <c r="H41" s="20"/>
      <c r="I41" s="7"/>
      <c r="J41" s="21" t="str">
        <f>IF(I41=0,"",RANK(I41,I$38:I$41,0))</f>
        <v/>
      </c>
      <c r="K41" s="21">
        <f>IF(J41="",0,VLOOKUP(J41,Pointage[#All],2,FALSE)*K$36)</f>
        <v>0</v>
      </c>
      <c r="L41" s="9"/>
      <c r="M41" s="21" t="str">
        <f>IF(L41=0,"",RANK(L41,L$38:L$41,0))</f>
        <v/>
      </c>
      <c r="N41" s="21">
        <f>IF(M41="",0,VLOOKUP(M41,Pointage[#All],2,FALSE)*N$36)</f>
        <v>0</v>
      </c>
      <c r="O41" s="9"/>
      <c r="P41" s="21" t="str">
        <f>IF(O41=0,"",RANK(O41,O$38:O$41,0))</f>
        <v/>
      </c>
      <c r="Q41" s="21">
        <v>0</v>
      </c>
      <c r="R41" s="9"/>
      <c r="S41" s="21" t="str">
        <f>IF(R41=0,"",RANK(R41,R$4:R$41,0))</f>
        <v/>
      </c>
      <c r="T41" s="21">
        <f>IF(S41="",0,VLOOKUP(S41,Pointage[#All],2,FALSE)*T$36)</f>
        <v>0</v>
      </c>
      <c r="U41" s="22">
        <f t="shared" si="93"/>
        <v>0</v>
      </c>
      <c r="V41" s="7"/>
      <c r="W41" s="21" t="str">
        <f>IF(V41=0,"",RANK(V41,V$38:V$41,0))</f>
        <v/>
      </c>
      <c r="X41" s="21">
        <f>IF(W41="",0,VLOOKUP(W41,Pointage[#All],2,FALSE)*X$36)</f>
        <v>0</v>
      </c>
      <c r="Y41" s="9"/>
      <c r="Z41" s="21" t="str">
        <f>IF(Y41=0,"",RANK(Y41,Y$38:Y$41,0))</f>
        <v/>
      </c>
      <c r="AA41" s="21">
        <f>IF(Z41="",0,VLOOKUP(Z41,Pointage[#All],2,FALSE)*AA$36)</f>
        <v>0</v>
      </c>
      <c r="AB41" s="9"/>
      <c r="AC41" s="21" t="str">
        <f>IF(AB41=0,"",RANK(AB41,AB$38:AB$41,0))</f>
        <v/>
      </c>
      <c r="AD41" s="21">
        <v>0</v>
      </c>
      <c r="AE41" s="9"/>
      <c r="AF41" s="21" t="str">
        <f>IF(AE41=0,"",RANK(AE41,AE$4:AE$41,0))</f>
        <v/>
      </c>
      <c r="AG41" s="21">
        <f>IF(AF41="",0,VLOOKUP(AF41,Pointage[#All],2,FALSE)*AG$36)</f>
        <v>0</v>
      </c>
      <c r="AH41" s="22">
        <f t="shared" si="94"/>
        <v>0</v>
      </c>
      <c r="AI41" s="7"/>
      <c r="AJ41" s="21" t="str">
        <f>IF(AI41=0,"",RANK(AI41,AI$38:AI$41,0))</f>
        <v/>
      </c>
      <c r="AK41" s="21">
        <f>IF(AJ41="",0,VLOOKUP(AJ41,Pointage[#All],2,FALSE)*AK$36)</f>
        <v>0</v>
      </c>
      <c r="AL41" s="9"/>
      <c r="AM41" s="21"/>
      <c r="AN41" s="21"/>
      <c r="AO41" s="9"/>
      <c r="AP41" s="21" t="str">
        <f>IF(AO41=0,"",RANK(AO41,AO$38:AO$41,0))</f>
        <v/>
      </c>
      <c r="AQ41" s="21">
        <f>IF(AP41="",0,VLOOKUP(AP41,Pointage[#All],2,FALSE)*AQ$36)</f>
        <v>0</v>
      </c>
      <c r="AR41" s="9"/>
      <c r="AS41" s="21" t="str">
        <f>IF(AR41=0,"",RANK(AR41,AR$4:AR$41,0))</f>
        <v/>
      </c>
      <c r="AT41" s="21">
        <f>IF(AS41="",0,VLOOKUP(AS41,Pointage[#All],2,FALSE)*AT$36)</f>
        <v>0</v>
      </c>
      <c r="AU41" s="22">
        <f t="shared" si="95"/>
        <v>0</v>
      </c>
      <c r="AV41" s="7"/>
      <c r="AW41" s="21" t="str">
        <f>IF(AV41=0,"",RANK(AV41,AV$38:AV$41,0))</f>
        <v/>
      </c>
      <c r="AX41" s="21">
        <f>IF(AW41="",0,VLOOKUP(AW41,Pointage[#All],2,FALSE)*AX$36)</f>
        <v>0</v>
      </c>
      <c r="AY41" s="9"/>
      <c r="AZ41" s="37" t="str">
        <f>IF(AY41=0,"",RANK(AY41,AY$38:AY$41,0))</f>
        <v/>
      </c>
      <c r="BA41" s="37">
        <f>IF(AZ41="",0,VLOOKUP(AZ41,Pointage[#All],2,FALSE)*BA$36)</f>
        <v>0</v>
      </c>
      <c r="BB41" s="38"/>
      <c r="BC41" s="37" t="str">
        <f>IF(BB41=0,"",RANK(BB41,BB$38:BB$41,0))</f>
        <v/>
      </c>
      <c r="BD41" s="37">
        <f>IF(BC41="",0,VLOOKUP(BC41,Pointage[#All],2,FALSE)*BD$36)</f>
        <v>0</v>
      </c>
      <c r="BE41" s="38"/>
      <c r="BF41" s="37" t="str">
        <f>IF(BE41=0,"",RANK(BE41,BE$4:BE$41,0))</f>
        <v/>
      </c>
      <c r="BG41" s="37">
        <f>IF(BF41="",0,VLOOKUP(BF41,Pointage[#All],2,FALSE)*BG$36)</f>
        <v>0</v>
      </c>
      <c r="BH41" s="39">
        <f t="shared" si="98"/>
        <v>0</v>
      </c>
      <c r="BI41" s="9"/>
      <c r="BJ41" s="37" t="str">
        <f>IF(BI41=0,"",RANK(BI41,BI$38:BI$41,0))</f>
        <v/>
      </c>
      <c r="BK41" s="37">
        <f>IF(BJ41="",0,VLOOKUP(BJ41,Pointage[#All],2,FALSE)*BK$36)</f>
        <v>0</v>
      </c>
      <c r="BL41" s="38"/>
      <c r="BM41" s="37" t="str">
        <f>IF(BL41=0,"",RANK(BL41,BL$38:BL$41,0))</f>
        <v/>
      </c>
      <c r="BN41" s="37">
        <f>IF(BM41="",0,VLOOKUP(BM41,Pointage[#All],2,FALSE)*BN$36)</f>
        <v>0</v>
      </c>
      <c r="BO41" s="38"/>
      <c r="BP41" s="37" t="str">
        <f>IF(BO41=0,"",RANK(BO41,BO$4:BO$41,0))</f>
        <v/>
      </c>
      <c r="BQ41" s="37">
        <f>IF(BP41="",0,VLOOKUP(BP41,Pointage[#All],2,FALSE)*BQ$36)</f>
        <v>0</v>
      </c>
      <c r="BR41" s="39">
        <f t="shared" si="96"/>
        <v>0</v>
      </c>
      <c r="BS41" s="9"/>
      <c r="BT41" s="21" t="str">
        <f>IF(BS41=0,"",RANK(BS41,BS$38:BS$41,0))</f>
        <v/>
      </c>
      <c r="BU41" s="21">
        <f>IF(BT41="",0,VLOOKUP(BT41,Pointage[#All],2,FALSE)*BU$36)</f>
        <v>0</v>
      </c>
      <c r="BV41" s="9"/>
      <c r="BW41" s="21" t="str">
        <f>IF(BV41=0,"",RANK(BV41,BV$38:BV$41,0))</f>
        <v/>
      </c>
      <c r="BX41" s="21">
        <f>IF(BW41="",0,VLOOKUP(BW41,Pointage[#All],2,FALSE)*BX$36)</f>
        <v>0</v>
      </c>
      <c r="BY41" s="9"/>
      <c r="BZ41" s="21" t="str">
        <f>IF(BY41=0,"",RANK(BY41,BY$4:BY$41,0))</f>
        <v/>
      </c>
      <c r="CA41" s="21">
        <f>IF(BZ41="",0,VLOOKUP(BZ41,Pointage[#All],2,FALSE)*CA$36)</f>
        <v>0</v>
      </c>
      <c r="CB41" s="22">
        <f t="shared" si="97"/>
        <v>0</v>
      </c>
      <c r="CC41" s="24">
        <f>T41+AG41+AT41+BG41+CA41*1.25</f>
        <v>0</v>
      </c>
    </row>
  </sheetData>
  <sortState xmlns:xlrd2="http://schemas.microsoft.com/office/spreadsheetml/2017/richdata2" ref="A38:CC41">
    <sortCondition ref="F38:F41"/>
  </sortState>
  <mergeCells count="38">
    <mergeCell ref="I1:U1"/>
    <mergeCell ref="A2:H3"/>
    <mergeCell ref="U2:U3"/>
    <mergeCell ref="AH2:AH3"/>
    <mergeCell ref="AU2:AU3"/>
    <mergeCell ref="AI1:AU1"/>
    <mergeCell ref="V1:AH1"/>
    <mergeCell ref="A8:H9"/>
    <mergeCell ref="U8:U9"/>
    <mergeCell ref="AH8:AH9"/>
    <mergeCell ref="AU8:AU9"/>
    <mergeCell ref="A36:H37"/>
    <mergeCell ref="U36:U37"/>
    <mergeCell ref="A21:H22"/>
    <mergeCell ref="U21:U22"/>
    <mergeCell ref="AH21:AH22"/>
    <mergeCell ref="AV1:BH1"/>
    <mergeCell ref="BS1:CB1"/>
    <mergeCell ref="AU21:AU22"/>
    <mergeCell ref="AH36:AH37"/>
    <mergeCell ref="AU36:AU37"/>
    <mergeCell ref="BH8:BH9"/>
    <mergeCell ref="BH36:BH37"/>
    <mergeCell ref="BI1:BR1"/>
    <mergeCell ref="CC2:CC3"/>
    <mergeCell ref="CC8:CC9"/>
    <mergeCell ref="CC36:CC37"/>
    <mergeCell ref="CC21:CC22"/>
    <mergeCell ref="BH21:BH22"/>
    <mergeCell ref="BH2:BH3"/>
    <mergeCell ref="CB2:CB3"/>
    <mergeCell ref="CB8:CB9"/>
    <mergeCell ref="CB21:CB22"/>
    <mergeCell ref="CB36:CB37"/>
    <mergeCell ref="BR2:BR3"/>
    <mergeCell ref="BR8:BR9"/>
    <mergeCell ref="BR21:BR22"/>
    <mergeCell ref="BR36:BR37"/>
  </mergeCells>
  <printOptions horizontalCentered="1"/>
  <pageMargins left="0" right="0" top="0.74803149606299213" bottom="0.74803149606299213" header="0.31496062992125984" footer="0.31496062992125984"/>
  <pageSetup scale="16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BX53"/>
  <sheetViews>
    <sheetView zoomScale="70" zoomScaleNormal="70" workbookViewId="0">
      <pane xSplit="8" ySplit="1" topLeftCell="BR8" activePane="bottomRight" state="frozen"/>
      <selection pane="topRight" activeCell="AE59" sqref="AE59"/>
      <selection pane="bottomLeft" activeCell="AE59" sqref="AE59"/>
      <selection pane="bottomRight" activeCell="CB30" sqref="CB30"/>
    </sheetView>
  </sheetViews>
  <sheetFormatPr baseColWidth="10" defaultColWidth="11.42578125" defaultRowHeight="15" x14ac:dyDescent="0.25"/>
  <cols>
    <col min="1" max="1" width="6.28515625" bestFit="1" customWidth="1"/>
    <col min="2" max="2" width="15.85546875" bestFit="1" customWidth="1"/>
    <col min="3" max="3" width="19.42578125" bestFit="1" customWidth="1"/>
    <col min="4" max="4" width="23.28515625" bestFit="1" customWidth="1"/>
    <col min="5" max="5" width="10.140625" style="1" customWidth="1"/>
    <col min="6" max="6" width="4.85546875" customWidth="1"/>
    <col min="7" max="7" width="8.28515625" customWidth="1"/>
    <col min="8" max="8" width="8.42578125" customWidth="1"/>
    <col min="9" max="10" width="8" customWidth="1"/>
    <col min="11" max="11" width="6" customWidth="1"/>
    <col min="12" max="13" width="8" customWidth="1"/>
    <col min="14" max="14" width="6" customWidth="1"/>
    <col min="15" max="15" width="9.140625" bestFit="1" customWidth="1"/>
    <col min="16" max="16" width="9.7109375" customWidth="1"/>
    <col min="17" max="17" width="6.42578125" customWidth="1"/>
    <col min="18" max="18" width="9.140625" customWidth="1"/>
    <col min="19" max="19" width="9.7109375" customWidth="1"/>
    <col min="20" max="20" width="6.42578125" customWidth="1"/>
    <col min="21" max="21" width="12.42578125" customWidth="1"/>
    <col min="22" max="23" width="8" customWidth="1"/>
    <col min="24" max="24" width="5.7109375" customWidth="1"/>
    <col min="25" max="26" width="8" customWidth="1"/>
    <col min="27" max="27" width="6" customWidth="1"/>
    <col min="28" max="29" width="8" customWidth="1"/>
    <col min="30" max="30" width="6" customWidth="1"/>
    <col min="31" max="31" width="5.85546875" customWidth="1"/>
    <col min="32" max="33" width="8" customWidth="1"/>
    <col min="34" max="34" width="6" customWidth="1"/>
    <col min="35" max="36" width="8" customWidth="1"/>
    <col min="37" max="37" width="6" customWidth="1"/>
    <col min="38" max="39" width="8" customWidth="1"/>
    <col min="40" max="40" width="6" customWidth="1"/>
    <col min="41" max="41" width="5.85546875" customWidth="1"/>
    <col min="42" max="43" width="8" customWidth="1"/>
    <col min="44" max="44" width="6" customWidth="1"/>
    <col min="45" max="46" width="8" customWidth="1"/>
    <col min="47" max="47" width="6" customWidth="1"/>
    <col min="48" max="49" width="8" customWidth="1"/>
    <col min="50" max="50" width="6" customWidth="1"/>
    <col min="51" max="52" width="8" customWidth="1"/>
    <col min="53" max="53" width="6" customWidth="1"/>
    <col min="54" max="54" width="6.42578125" customWidth="1"/>
    <col min="55" max="56" width="8" customWidth="1"/>
    <col min="57" max="57" width="6" customWidth="1"/>
    <col min="58" max="59" width="8" customWidth="1"/>
    <col min="60" max="60" width="6" customWidth="1"/>
    <col min="61" max="62" width="8" customWidth="1"/>
    <col min="63" max="63" width="6" customWidth="1"/>
    <col min="64" max="64" width="6.42578125" customWidth="1"/>
    <col min="65" max="66" width="8" customWidth="1"/>
    <col min="67" max="67" width="6" customWidth="1"/>
    <col min="68" max="69" width="8" customWidth="1"/>
    <col min="70" max="70" width="6" customWidth="1"/>
    <col min="71" max="72" width="8" customWidth="1"/>
    <col min="73" max="73" width="6" customWidth="1"/>
    <col min="74" max="74" width="6.42578125" customWidth="1"/>
    <col min="75" max="75" width="7.42578125" customWidth="1"/>
    <col min="76" max="76" width="0.140625" style="27" customWidth="1"/>
  </cols>
  <sheetData>
    <row r="1" spans="1:76" ht="45" x14ac:dyDescent="0.25">
      <c r="A1" s="12" t="s">
        <v>14</v>
      </c>
      <c r="B1" s="13" t="s">
        <v>15</v>
      </c>
      <c r="C1" s="13" t="s">
        <v>16</v>
      </c>
      <c r="D1" s="13" t="s">
        <v>17</v>
      </c>
      <c r="E1" s="14" t="s">
        <v>18</v>
      </c>
      <c r="F1" s="13" t="s">
        <v>19</v>
      </c>
      <c r="G1" s="14" t="s">
        <v>33</v>
      </c>
      <c r="H1" s="14" t="s">
        <v>20</v>
      </c>
      <c r="I1" s="93" t="str">
        <f>VLOOKUP(1,Concours!$A$2:$B$6,2,FALSE)</f>
        <v>Bromont 
16-17 mai 2026</v>
      </c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5"/>
      <c r="V1" s="100" t="str">
        <f>VLOOKUP(2,Concours!$A$2:$B$6,2,FALSE)</f>
        <v>Géronimo
27-28 juin 2026</v>
      </c>
      <c r="W1" s="101"/>
      <c r="X1" s="101"/>
      <c r="Y1" s="101"/>
      <c r="Z1" s="101"/>
      <c r="AA1" s="101"/>
      <c r="AB1" s="101"/>
      <c r="AC1" s="101"/>
      <c r="AD1" s="101"/>
      <c r="AE1" s="102"/>
      <c r="AF1" s="93" t="str">
        <f>VLOOKUP(3,Concours!$A$2:$B$6,2,FALSE)</f>
        <v>Équilibre
18-19 juillet 2026</v>
      </c>
      <c r="AG1" s="98"/>
      <c r="AH1" s="98"/>
      <c r="AI1" s="98"/>
      <c r="AJ1" s="98"/>
      <c r="AK1" s="98"/>
      <c r="AL1" s="98"/>
      <c r="AM1" s="98"/>
      <c r="AN1" s="98"/>
      <c r="AO1" s="99"/>
      <c r="AP1" s="100" t="str">
        <f>VLOOKUP(4,Concours!$A$2:$B$6,2,FALSE)</f>
        <v>Domaine Avalon
8-9 août 2026</v>
      </c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2"/>
      <c r="BC1" s="94" t="str">
        <f>Concours!B6</f>
        <v>Royale
22-23 août 2026</v>
      </c>
      <c r="BD1" s="94"/>
      <c r="BE1" s="94"/>
      <c r="BF1" s="94"/>
      <c r="BG1" s="94"/>
      <c r="BH1" s="94"/>
      <c r="BI1" s="94"/>
      <c r="BJ1" s="94"/>
      <c r="BK1" s="94"/>
      <c r="BL1" s="95"/>
      <c r="BM1" s="88" t="str">
        <f>Concours!B7</f>
        <v>Bromont Finale
5-6 septembre 2026</v>
      </c>
      <c r="BN1" s="88"/>
      <c r="BO1" s="88"/>
      <c r="BP1" s="88"/>
      <c r="BQ1" s="88"/>
      <c r="BR1" s="88"/>
      <c r="BS1" s="88"/>
      <c r="BT1" s="88"/>
      <c r="BU1" s="88"/>
      <c r="BV1" s="89"/>
      <c r="BW1" s="59" t="s">
        <v>34</v>
      </c>
    </row>
    <row r="2" spans="1:76" ht="15" customHeight="1" x14ac:dyDescent="0.25">
      <c r="A2" s="78" t="s">
        <v>40</v>
      </c>
      <c r="B2" s="79"/>
      <c r="C2" s="79"/>
      <c r="D2" s="79"/>
      <c r="E2" s="79"/>
      <c r="F2" s="79"/>
      <c r="G2" s="79"/>
      <c r="H2" s="80"/>
      <c r="I2" s="5" t="s">
        <v>22</v>
      </c>
      <c r="J2" s="18" t="s">
        <v>23</v>
      </c>
      <c r="K2" s="11">
        <v>2</v>
      </c>
      <c r="L2" s="6" t="s">
        <v>24</v>
      </c>
      <c r="M2" s="18" t="s">
        <v>23</v>
      </c>
      <c r="N2" s="11">
        <v>2</v>
      </c>
      <c r="O2" s="6" t="s">
        <v>25</v>
      </c>
      <c r="P2" s="18" t="s">
        <v>23</v>
      </c>
      <c r="Q2" s="11"/>
      <c r="R2" s="6" t="s">
        <v>36</v>
      </c>
      <c r="S2" s="18" t="s">
        <v>23</v>
      </c>
      <c r="T2" s="11">
        <v>7</v>
      </c>
      <c r="U2" s="63" t="s">
        <v>26</v>
      </c>
      <c r="V2" s="5" t="s">
        <v>22</v>
      </c>
      <c r="W2" s="18" t="s">
        <v>23</v>
      </c>
      <c r="X2" s="15">
        <v>1</v>
      </c>
      <c r="Y2" s="6" t="s">
        <v>24</v>
      </c>
      <c r="Z2" s="18" t="s">
        <v>23</v>
      </c>
      <c r="AA2" s="15">
        <v>1</v>
      </c>
      <c r="AB2" s="6" t="s">
        <v>36</v>
      </c>
      <c r="AC2" s="18" t="s">
        <v>23</v>
      </c>
      <c r="AD2" s="15">
        <v>1</v>
      </c>
      <c r="AE2" s="63" t="s">
        <v>26</v>
      </c>
      <c r="AF2" s="5" t="s">
        <v>22</v>
      </c>
      <c r="AG2" s="18" t="s">
        <v>23</v>
      </c>
      <c r="AH2" s="11">
        <v>6</v>
      </c>
      <c r="AI2" s="6" t="s">
        <v>24</v>
      </c>
      <c r="AJ2" s="18" t="s">
        <v>23</v>
      </c>
      <c r="AK2" s="11">
        <v>6</v>
      </c>
      <c r="AL2" s="6" t="s">
        <v>36</v>
      </c>
      <c r="AM2" s="18" t="s">
        <v>23</v>
      </c>
      <c r="AN2" s="11">
        <v>6</v>
      </c>
      <c r="AO2" s="63" t="s">
        <v>26</v>
      </c>
      <c r="AP2" s="5" t="s">
        <v>22</v>
      </c>
      <c r="AQ2" s="18" t="s">
        <v>23</v>
      </c>
      <c r="AR2" s="16"/>
      <c r="AS2" s="1" t="s">
        <v>24</v>
      </c>
      <c r="AT2" s="18" t="s">
        <v>23</v>
      </c>
      <c r="AU2" s="15">
        <v>1</v>
      </c>
      <c r="AV2" s="6" t="s">
        <v>25</v>
      </c>
      <c r="AW2" s="18" t="s">
        <v>23</v>
      </c>
      <c r="AX2" s="15">
        <v>1</v>
      </c>
      <c r="AY2" s="6" t="s">
        <v>36</v>
      </c>
      <c r="AZ2" s="18" t="s">
        <v>23</v>
      </c>
      <c r="BA2" s="15">
        <v>6</v>
      </c>
      <c r="BB2" s="63" t="s">
        <v>26</v>
      </c>
      <c r="BC2" s="1" t="s">
        <v>24</v>
      </c>
      <c r="BD2" s="18" t="s">
        <v>23</v>
      </c>
      <c r="BE2" s="11">
        <v>1</v>
      </c>
      <c r="BF2" s="6" t="s">
        <v>25</v>
      </c>
      <c r="BG2" s="18" t="s">
        <v>23</v>
      </c>
      <c r="BH2" s="11">
        <v>2</v>
      </c>
      <c r="BI2" s="6" t="s">
        <v>36</v>
      </c>
      <c r="BJ2" s="18" t="s">
        <v>23</v>
      </c>
      <c r="BK2" s="11">
        <v>5</v>
      </c>
      <c r="BL2" s="63" t="s">
        <v>26</v>
      </c>
      <c r="BM2" s="6" t="s">
        <v>24</v>
      </c>
      <c r="BN2" s="18" t="s">
        <v>23</v>
      </c>
      <c r="BO2" s="54">
        <v>2</v>
      </c>
      <c r="BP2" s="6" t="s">
        <v>25</v>
      </c>
      <c r="BQ2" s="18" t="s">
        <v>23</v>
      </c>
      <c r="BR2" s="54">
        <v>2</v>
      </c>
      <c r="BS2" s="6" t="s">
        <v>36</v>
      </c>
      <c r="BT2" s="18" t="s">
        <v>23</v>
      </c>
      <c r="BU2" s="54">
        <v>8</v>
      </c>
      <c r="BV2" s="63" t="s">
        <v>26</v>
      </c>
      <c r="BW2" s="96" t="s">
        <v>26</v>
      </c>
    </row>
    <row r="3" spans="1:76" x14ac:dyDescent="0.25">
      <c r="A3" s="75"/>
      <c r="B3" s="76"/>
      <c r="C3" s="76"/>
      <c r="D3" s="76"/>
      <c r="E3" s="76"/>
      <c r="F3" s="76"/>
      <c r="G3" s="76"/>
      <c r="H3" s="77"/>
      <c r="I3" s="3" t="s">
        <v>27</v>
      </c>
      <c r="J3" s="4" t="s">
        <v>28</v>
      </c>
      <c r="K3" s="4" t="s">
        <v>29</v>
      </c>
      <c r="L3" s="4" t="s">
        <v>27</v>
      </c>
      <c r="M3" s="4" t="s">
        <v>28</v>
      </c>
      <c r="N3" s="4" t="s">
        <v>29</v>
      </c>
      <c r="O3" s="4" t="s">
        <v>27</v>
      </c>
      <c r="P3" s="4" t="s">
        <v>28</v>
      </c>
      <c r="Q3" s="4" t="s">
        <v>29</v>
      </c>
      <c r="R3" s="4" t="s">
        <v>27</v>
      </c>
      <c r="S3" s="4" t="s">
        <v>28</v>
      </c>
      <c r="T3" s="4" t="s">
        <v>29</v>
      </c>
      <c r="U3" s="64"/>
      <c r="V3" s="3" t="s">
        <v>27</v>
      </c>
      <c r="W3" s="4" t="s">
        <v>28</v>
      </c>
      <c r="X3" s="4" t="s">
        <v>29</v>
      </c>
      <c r="Y3" s="4" t="s">
        <v>27</v>
      </c>
      <c r="Z3" s="4" t="s">
        <v>28</v>
      </c>
      <c r="AA3" s="4" t="s">
        <v>29</v>
      </c>
      <c r="AB3" s="4" t="s">
        <v>27</v>
      </c>
      <c r="AC3" s="4" t="s">
        <v>28</v>
      </c>
      <c r="AD3" s="4" t="s">
        <v>29</v>
      </c>
      <c r="AE3" s="64"/>
      <c r="AF3" s="3" t="s">
        <v>27</v>
      </c>
      <c r="AG3" s="4" t="s">
        <v>28</v>
      </c>
      <c r="AH3" s="4" t="s">
        <v>29</v>
      </c>
      <c r="AI3" s="4" t="s">
        <v>27</v>
      </c>
      <c r="AJ3" s="4" t="s">
        <v>28</v>
      </c>
      <c r="AK3" s="4" t="s">
        <v>29</v>
      </c>
      <c r="AL3" s="4" t="s">
        <v>27</v>
      </c>
      <c r="AM3" s="4" t="s">
        <v>28</v>
      </c>
      <c r="AN3" s="4" t="s">
        <v>29</v>
      </c>
      <c r="AO3" s="64"/>
      <c r="AP3" s="3" t="s">
        <v>27</v>
      </c>
      <c r="AQ3" s="4" t="s">
        <v>28</v>
      </c>
      <c r="AR3" s="1" t="s">
        <v>29</v>
      </c>
      <c r="AS3" s="4" t="s">
        <v>27</v>
      </c>
      <c r="AT3" s="4" t="s">
        <v>28</v>
      </c>
      <c r="AU3" s="4" t="s">
        <v>29</v>
      </c>
      <c r="AV3" s="4" t="s">
        <v>27</v>
      </c>
      <c r="AW3" s="4" t="s">
        <v>28</v>
      </c>
      <c r="AX3" s="4" t="s">
        <v>29</v>
      </c>
      <c r="AY3" s="4" t="s">
        <v>27</v>
      </c>
      <c r="AZ3" s="4" t="s">
        <v>28</v>
      </c>
      <c r="BA3" s="4" t="s">
        <v>29</v>
      </c>
      <c r="BB3" s="64"/>
      <c r="BC3" s="4" t="s">
        <v>27</v>
      </c>
      <c r="BD3" s="4" t="s">
        <v>28</v>
      </c>
      <c r="BE3" s="4" t="s">
        <v>29</v>
      </c>
      <c r="BF3" s="4" t="s">
        <v>27</v>
      </c>
      <c r="BG3" s="4" t="s">
        <v>28</v>
      </c>
      <c r="BH3" s="4" t="s">
        <v>29</v>
      </c>
      <c r="BI3" s="4" t="s">
        <v>27</v>
      </c>
      <c r="BJ3" s="4" t="s">
        <v>28</v>
      </c>
      <c r="BK3" s="4" t="s">
        <v>29</v>
      </c>
      <c r="BL3" s="64"/>
      <c r="BM3" s="4" t="s">
        <v>27</v>
      </c>
      <c r="BN3" s="4" t="s">
        <v>28</v>
      </c>
      <c r="BO3" s="4" t="s">
        <v>29</v>
      </c>
      <c r="BP3" s="4" t="s">
        <v>27</v>
      </c>
      <c r="BQ3" s="4" t="s">
        <v>28</v>
      </c>
      <c r="BR3" s="4" t="s">
        <v>29</v>
      </c>
      <c r="BS3" s="4" t="s">
        <v>27</v>
      </c>
      <c r="BT3" s="4" t="s">
        <v>28</v>
      </c>
      <c r="BU3" s="4" t="s">
        <v>29</v>
      </c>
      <c r="BV3" s="64"/>
      <c r="BW3" s="97"/>
    </row>
    <row r="4" spans="1:76" x14ac:dyDescent="0.25">
      <c r="A4" s="7"/>
      <c r="B4" s="26" t="s">
        <v>79</v>
      </c>
      <c r="C4" s="44" t="s">
        <v>80</v>
      </c>
      <c r="D4" s="44" t="s">
        <v>81</v>
      </c>
      <c r="E4" s="21">
        <f>U4+AE4++AO4+BB4+BV4+BL4</f>
        <v>226</v>
      </c>
      <c r="F4" s="9">
        <f>IF(E4=0,"",RANK(E4,E$4:E$7,0))</f>
        <v>1</v>
      </c>
      <c r="G4" s="9">
        <f>IF(BW4=0,"",RANK(BW4,BW$4:BW$35,0))</f>
        <v>3</v>
      </c>
      <c r="H4" s="9" t="str">
        <f>IF(F4=1,"Or",IF(F4=2,"Argent",IF(F4=3,"Bronze","")))</f>
        <v>Or</v>
      </c>
      <c r="I4" s="49">
        <v>61.110999999999997</v>
      </c>
      <c r="J4" s="9">
        <f>IF(I4=0,"",RANK(I4,I$4:I$7,0))</f>
        <v>1</v>
      </c>
      <c r="K4" s="9">
        <f>IF(J4="",0,VLOOKUP(J4,Pointage[#All],2,FALSE)*K$2)</f>
        <v>12</v>
      </c>
      <c r="L4" s="48">
        <v>62.045000000000002</v>
      </c>
      <c r="M4" s="9">
        <f>IF(L4=0,"",RANK(L4,L$4:L$7,0))</f>
        <v>2</v>
      </c>
      <c r="N4" s="9">
        <f>IF(M4="",0,VLOOKUP(M4,Pointage[#All],2,FALSE)*N$2)</f>
        <v>10</v>
      </c>
      <c r="O4" s="9"/>
      <c r="P4" s="9" t="str">
        <f>IF(O4=0,"",RANK(O4,O$4:O$7,0))</f>
        <v/>
      </c>
      <c r="Q4" s="9">
        <f>IF(P4="",0,VLOOKUP(P4,Pointage[#All],2,FALSE)*Q$2)</f>
        <v>0</v>
      </c>
      <c r="R4" s="9">
        <v>61.2</v>
      </c>
      <c r="S4" s="9">
        <f>IF(R4=0,"",RANK(R4,R$4:R$35,0))</f>
        <v>5</v>
      </c>
      <c r="T4" s="9">
        <f>IF(S4="",0,VLOOKUP(S4,Pointage[#All],2,FALSE)*T$2)</f>
        <v>14</v>
      </c>
      <c r="U4" s="50">
        <f>IF(K4="","",K4+N4+T4)</f>
        <v>36</v>
      </c>
      <c r="V4" s="7"/>
      <c r="W4" s="9" t="str">
        <f>IF(V4=0,"",RANK(V4,V$4:V$7,0))</f>
        <v/>
      </c>
      <c r="X4" s="9">
        <f>IF(W4="",0,VLOOKUP(W4,Pointage[#All],2,FALSE)*X$2)</f>
        <v>0</v>
      </c>
      <c r="Y4" s="9"/>
      <c r="Z4" s="9" t="str">
        <f>IF(Y4=0,"",RANK(Y4,Y$4:Y$7,0))</f>
        <v/>
      </c>
      <c r="AA4" s="9">
        <f>IF(Z4="",0,VLOOKUP(Z4,Pointage[#All],2,FALSE)*AA$2)</f>
        <v>0</v>
      </c>
      <c r="AB4" s="9"/>
      <c r="AC4" s="9" t="str">
        <f>IF(AB4=0,"",RANK(AB4,AB$4:AB$7,0))</f>
        <v/>
      </c>
      <c r="AD4" s="9">
        <f>IF(AC4="",0,VLOOKUP(AC4,Pointage[#All],2,FALSE)*AD$2)</f>
        <v>0</v>
      </c>
      <c r="AE4" s="50">
        <f>IF(X4="","",X4+AA4+AD4)</f>
        <v>0</v>
      </c>
      <c r="AF4" s="7">
        <v>62.41</v>
      </c>
      <c r="AG4" s="9">
        <v>3</v>
      </c>
      <c r="AH4" s="9">
        <f>IF(AG4="",0,VLOOKUP(AG4,Pointage[#All],2,FALSE)*AH$2)</f>
        <v>24</v>
      </c>
      <c r="AI4" s="9">
        <v>62.88</v>
      </c>
      <c r="AJ4" s="9">
        <v>4</v>
      </c>
      <c r="AK4" s="9">
        <f>IF(AJ4="",0,VLOOKUP(AJ4,Pointage[#All],2,FALSE)*AK$2)</f>
        <v>18</v>
      </c>
      <c r="AL4" s="9">
        <v>64.72</v>
      </c>
      <c r="AM4" s="9">
        <v>2</v>
      </c>
      <c r="AN4" s="9">
        <f>IF(AM4="",0,VLOOKUP(AM4,Pointage[#All],2,FALSE)*AN$2)</f>
        <v>30</v>
      </c>
      <c r="AO4" s="50">
        <f>IF(AH4="","",AH4+AK4+AN4)</f>
        <v>72</v>
      </c>
      <c r="AP4" s="7"/>
      <c r="AQ4" s="9" t="str">
        <f>IF(AP4=0,"",RANK(AP4,AP$4:AP$7,0))</f>
        <v/>
      </c>
      <c r="AR4" s="6">
        <f>IF(AQ4="",0,VLOOKUP(AQ4,Pointage[#All],2,FALSE)*AR$2)</f>
        <v>0</v>
      </c>
      <c r="AS4" s="9">
        <v>58.49</v>
      </c>
      <c r="AT4" s="9">
        <f>IF(AS4=0,"",RANK(AS4,AS$4:AS$7,0))</f>
        <v>1</v>
      </c>
      <c r="AU4" s="9">
        <f>IF(AT4="",0,VLOOKUP(AT4,Pointage[#All],2,FALSE)*AU$2)</f>
        <v>6</v>
      </c>
      <c r="AV4" s="9">
        <v>60</v>
      </c>
      <c r="AW4" s="9">
        <f>IF(AV4=0,"",RANK(AV4,AV$4:AV$7,0))</f>
        <v>1</v>
      </c>
      <c r="AX4" s="9">
        <f>IF(AW4="",0,VLOOKUP(AW4,Pointage[#All],2,FALSE)*AX$2)</f>
        <v>6</v>
      </c>
      <c r="AY4" s="9">
        <v>60.36</v>
      </c>
      <c r="AZ4" s="9">
        <v>6</v>
      </c>
      <c r="BA4" s="9">
        <f>IF(AZ4="",0,VLOOKUP(AZ4,Pointage[#All],2,FALSE)*BA$2)</f>
        <v>6</v>
      </c>
      <c r="BB4" s="50">
        <f>IF(AU4="","",AU4+AX4+BA4)</f>
        <v>18</v>
      </c>
      <c r="BC4" s="9"/>
      <c r="BD4" s="21" t="str">
        <f t="shared" ref="BD4:BD5" si="0">IF(BC4=0,"",RANK(BC4,BC$4:BC$7,0))</f>
        <v/>
      </c>
      <c r="BE4" s="21">
        <f>IF(BD4="",0,VLOOKUP(BD4,Pointage[#All],2,FALSE)*BE$2)</f>
        <v>0</v>
      </c>
      <c r="BF4" s="9">
        <v>63.47</v>
      </c>
      <c r="BG4" s="21">
        <f t="shared" ref="BG4:BG5" si="1">IF(BF4=0,"",RANK(BF4,BF$4:BF$7,0))</f>
        <v>2</v>
      </c>
      <c r="BH4" s="21">
        <f>IF(BG4="",0,VLOOKUP(BG4,Pointage[#All],2,FALSE)*BH$2)</f>
        <v>10</v>
      </c>
      <c r="BI4" s="9">
        <v>64.5</v>
      </c>
      <c r="BJ4" s="21">
        <v>3</v>
      </c>
      <c r="BK4" s="21">
        <f>IF(BJ4="",0,VLOOKUP(BJ4,Pointage[#All],2,FALSE)*BK$2)</f>
        <v>20</v>
      </c>
      <c r="BL4" s="22">
        <f t="shared" ref="BL4:BL5" si="2">IF(BE4="","",BE4+BH4+BK4)</f>
        <v>30</v>
      </c>
      <c r="BM4" s="9">
        <v>67.575000000000003</v>
      </c>
      <c r="BN4" s="21">
        <f t="shared" ref="BN4:BN5" si="3">IF(BM4=0,"",RANK(BM4,BM$4:BM$7,0))</f>
        <v>1</v>
      </c>
      <c r="BO4" s="21">
        <f>IF(BN4="",0,VLOOKUP(BN4,Pointage[#All],2,FALSE)*BO$2)</f>
        <v>12</v>
      </c>
      <c r="BP4" s="9">
        <v>64.861000000000004</v>
      </c>
      <c r="BQ4" s="21">
        <f t="shared" ref="BQ4:BQ5" si="4">IF(BP4=0,"",RANK(BP4,BP$4:BP$7,0))</f>
        <v>1</v>
      </c>
      <c r="BR4" s="21">
        <f>IF(BQ4="",0,VLOOKUP(BQ4,Pointage[#All],2,FALSE)*BR$2)</f>
        <v>12</v>
      </c>
      <c r="BS4" s="9">
        <v>69.332999999999998</v>
      </c>
      <c r="BT4" s="21">
        <v>3</v>
      </c>
      <c r="BU4" s="21">
        <f>IF(BT4="",0,VLOOKUP(BT4,Pointage[#All],2,FALSE)*BU$2)</f>
        <v>32</v>
      </c>
      <c r="BV4" s="22">
        <f>IF(BO4="","",BO4+BR4+BU4)*1.25</f>
        <v>70</v>
      </c>
      <c r="BW4" s="51">
        <f>T4+AD4+AN4+BA4+BU4*1.25+BK4</f>
        <v>110</v>
      </c>
      <c r="BX4" s="27" t="e">
        <f>AVERAGE(V4,Y4,AB4)</f>
        <v>#DIV/0!</v>
      </c>
    </row>
    <row r="5" spans="1:76" x14ac:dyDescent="0.25">
      <c r="A5" s="7"/>
      <c r="B5" s="26" t="s">
        <v>82</v>
      </c>
      <c r="C5" s="44" t="s">
        <v>83</v>
      </c>
      <c r="D5" s="44" t="s">
        <v>84</v>
      </c>
      <c r="E5" s="21">
        <f>U5+AE5++AO5+BB5+BV5+BL5</f>
        <v>118</v>
      </c>
      <c r="F5" s="21">
        <v>2</v>
      </c>
      <c r="G5" s="21">
        <f>IF(BW5=0,"",RANK(BW5,BW$4:BW$35,0))</f>
        <v>7</v>
      </c>
      <c r="H5" s="21" t="str">
        <f>IF(F5=1,"Or",IF(F5=2,"Argent",IF(F5=3,"Bronze","")))</f>
        <v>Argent</v>
      </c>
      <c r="I5" s="49">
        <v>59.91</v>
      </c>
      <c r="J5" s="21">
        <f>IF(I5=0,"",RANK(I5,I$4:I$7,0))</f>
        <v>2</v>
      </c>
      <c r="K5" s="21">
        <f>IF(J5="",0,VLOOKUP(J5,Pointage[#All],2,FALSE)*K$2)</f>
        <v>10</v>
      </c>
      <c r="L5" s="48">
        <v>62.2</v>
      </c>
      <c r="M5" s="21">
        <f>IF(L5=0,"",RANK(L5,L$4:L$7,0))</f>
        <v>1</v>
      </c>
      <c r="N5" s="21">
        <f>IF(M5="",0,VLOOKUP(M5,Pointage[#All],2,FALSE)*N$2)</f>
        <v>12</v>
      </c>
      <c r="O5" s="9"/>
      <c r="P5" s="21" t="str">
        <f>IF(O5=0,"",RANK(O5,O$4:O$7,0))</f>
        <v/>
      </c>
      <c r="Q5" s="21">
        <f>IF(P5="",0,VLOOKUP(P5,Pointage[#All],2,FALSE)*Q$2)</f>
        <v>0</v>
      </c>
      <c r="R5" s="9">
        <v>58.83</v>
      </c>
      <c r="S5" s="21">
        <f>IF(R5=0,"",RANK(R5,R$4:R$35,0))</f>
        <v>7</v>
      </c>
      <c r="T5" s="21">
        <f>IF(S5="",0,VLOOKUP(S5,Pointage[#All],2,FALSE)*T$2)</f>
        <v>0</v>
      </c>
      <c r="U5" s="22">
        <f>IF(K5="","",K5+N5+T5)</f>
        <v>22</v>
      </c>
      <c r="V5" s="7">
        <v>63.15</v>
      </c>
      <c r="W5" s="21">
        <f>IF(V5=0,"",RANK(V5,V$4:V$7,0))</f>
        <v>1</v>
      </c>
      <c r="X5" s="21">
        <f>IF(W5="",0,VLOOKUP(W5,Pointage[#All],2,FALSE)*X$2)</f>
        <v>6</v>
      </c>
      <c r="Y5" s="9">
        <v>61.21</v>
      </c>
      <c r="Z5" s="21">
        <f>IF(Y5=0,"",RANK(Y5,Y$4:Y$7,0))</f>
        <v>1</v>
      </c>
      <c r="AA5" s="21">
        <f>IF(Z5="",0,VLOOKUP(Z5,Pointage[#All],2,FALSE)*AA$2)</f>
        <v>6</v>
      </c>
      <c r="AB5" s="9">
        <v>63.92</v>
      </c>
      <c r="AC5" s="21">
        <f>IF(AB5=0,"",RANK(AB5,AB$4:AB$7,0))</f>
        <v>1</v>
      </c>
      <c r="AD5" s="21">
        <f>IF(AC5="",0,VLOOKUP(AC5,Pointage[#All],2,FALSE)*AD$2)</f>
        <v>6</v>
      </c>
      <c r="AE5" s="22">
        <f>IF(X5="","",X5+AA5+AD5)</f>
        <v>18</v>
      </c>
      <c r="AF5" s="7"/>
      <c r="AG5" s="21" t="str">
        <f>IF(AF5=0,"",RANK(AF5,AF$4:AF$7,0))</f>
        <v/>
      </c>
      <c r="AH5" s="21">
        <f>IF(AG5="",0,VLOOKUP(AG5,Pointage[#All],2,FALSE)*AH$2)</f>
        <v>0</v>
      </c>
      <c r="AI5" s="9"/>
      <c r="AJ5" s="21" t="str">
        <f>IF(AI5=0,"",RANK(AI5,AI$4:AI$7,0))</f>
        <v/>
      </c>
      <c r="AK5" s="21">
        <f>IF(AJ5="",0,VLOOKUP(AJ5,Pointage[#All],2,FALSE)*AK$2)</f>
        <v>0</v>
      </c>
      <c r="AL5" s="9"/>
      <c r="AM5" s="21" t="str">
        <f>IF(AL5=0,"",RANK(AL5,AL$4:AL$7,0))</f>
        <v/>
      </c>
      <c r="AN5" s="21">
        <f>IF(AM5="",0,VLOOKUP(AM5,Pointage[#All],2,FALSE)*AN$2)</f>
        <v>0</v>
      </c>
      <c r="AO5" s="22">
        <f>IF(AH5="","",AH5+AK5+AN5)</f>
        <v>0</v>
      </c>
      <c r="AP5" s="7"/>
      <c r="AQ5" s="21" t="str">
        <f>IF(AP5=0,"",RANK(AP5,AP$4:AP$7,0))</f>
        <v/>
      </c>
      <c r="AR5" s="29">
        <f>IF(AQ5="",0,VLOOKUP(AQ5,Pointage[#All],2,FALSE)*AR$2)</f>
        <v>0</v>
      </c>
      <c r="AS5" s="9"/>
      <c r="AT5" s="21" t="str">
        <f>IF(AS5=0,"",RANK(AS5,AS$4:AS$7,0))</f>
        <v/>
      </c>
      <c r="AU5" s="21">
        <f>IF(AT5="",0,VLOOKUP(AT5,Pointage[#All],2,FALSE)*AU$2)</f>
        <v>0</v>
      </c>
      <c r="AV5" s="9"/>
      <c r="AW5" s="21" t="str">
        <f>IF(AV5=0,"",RANK(AV5,AV$4:AV$7,0))</f>
        <v/>
      </c>
      <c r="AX5" s="21">
        <f>IF(AW5="",0,VLOOKUP(AW5,Pointage[#All],2,FALSE)*AX$2)</f>
        <v>0</v>
      </c>
      <c r="AY5" s="9"/>
      <c r="AZ5" s="21" t="str">
        <f t="shared" ref="AZ5:AZ7" si="5">IF(AY5=0,"",RANK(AY5,AY$4:AY$7,0))</f>
        <v/>
      </c>
      <c r="BA5" s="21">
        <f>IF(AZ5="",0,VLOOKUP(AZ5,Pointage[#All],2,FALSE)*BA$2)</f>
        <v>0</v>
      </c>
      <c r="BB5" s="22">
        <f>IF(AU5="","",AU5+AX5+BA5)</f>
        <v>0</v>
      </c>
      <c r="BC5" s="9">
        <v>64.09</v>
      </c>
      <c r="BD5" s="21">
        <f t="shared" si="0"/>
        <v>1</v>
      </c>
      <c r="BE5" s="21">
        <f>IF(BD5="",0,VLOOKUP(BD5,Pointage[#All],2,FALSE)*BE$2)</f>
        <v>6</v>
      </c>
      <c r="BF5" s="9">
        <v>65.5</v>
      </c>
      <c r="BG5" s="21">
        <f t="shared" si="1"/>
        <v>1</v>
      </c>
      <c r="BH5" s="21">
        <f>IF(BG5="",0,VLOOKUP(BG5,Pointage[#All],2,FALSE)*BH$2)</f>
        <v>12</v>
      </c>
      <c r="BI5" s="9">
        <v>64.69</v>
      </c>
      <c r="BJ5" s="21">
        <v>2</v>
      </c>
      <c r="BK5" s="21">
        <f>IF(BJ5="",0,VLOOKUP(BJ5,Pointage[#All],2,FALSE)*BK$2)</f>
        <v>25</v>
      </c>
      <c r="BL5" s="22">
        <f t="shared" si="2"/>
        <v>43</v>
      </c>
      <c r="BM5" s="9">
        <v>63.484000000000002</v>
      </c>
      <c r="BN5" s="21">
        <f t="shared" si="3"/>
        <v>2</v>
      </c>
      <c r="BO5" s="21">
        <f>IF(BN5="",0,VLOOKUP(BN5,Pointage[#All],2,FALSE)*BO$2)</f>
        <v>10</v>
      </c>
      <c r="BP5" s="9">
        <v>63.610999999999997</v>
      </c>
      <c r="BQ5" s="21">
        <f t="shared" si="4"/>
        <v>2</v>
      </c>
      <c r="BR5" s="21">
        <f>IF(BQ5="",0,VLOOKUP(BQ5,Pointage[#All],2,FALSE)*BR$2)</f>
        <v>10</v>
      </c>
      <c r="BS5" s="9">
        <v>64.582999999999998</v>
      </c>
      <c r="BT5" s="21">
        <v>6</v>
      </c>
      <c r="BU5" s="21">
        <f>IF(BT5="",0,VLOOKUP(BT5,Pointage[#All],2,FALSE)*BU$2)</f>
        <v>8</v>
      </c>
      <c r="BV5" s="22">
        <f>IF(BO5="","",BO5+BR5+BU5)*1.25</f>
        <v>35</v>
      </c>
      <c r="BW5" s="51">
        <f t="shared" ref="BW5:BW7" si="6">T5+AD5+AN5+BA5+BU5*1.25+BK5</f>
        <v>41</v>
      </c>
      <c r="BX5" s="27">
        <f>AVERAGE(V5,Y5,AB5)</f>
        <v>62.76</v>
      </c>
    </row>
    <row r="6" spans="1:76" x14ac:dyDescent="0.25">
      <c r="A6" s="7"/>
      <c r="B6" s="26"/>
      <c r="C6" s="44"/>
      <c r="D6" s="44"/>
      <c r="E6" s="21">
        <f>U6+AE6++AO6+BB6+BV6</f>
        <v>0</v>
      </c>
      <c r="F6" s="21" t="str">
        <f>IF(E6=0,"",RANK(E6,E$10:E$18,0))</f>
        <v/>
      </c>
      <c r="G6" s="21" t="str">
        <f>IF(BW6=0,"",RANK(BW6,BW$4:BW$35,0))</f>
        <v/>
      </c>
      <c r="H6" s="21" t="str">
        <f>IF(F6=1,"Or",IF(F6=2,"Argent",IF(F6=3,"Bronze","")))</f>
        <v/>
      </c>
      <c r="I6" s="7"/>
      <c r="J6" s="21" t="str">
        <f>IF(I6=0,"",RANK(I6,I$4:I$7,0))</f>
        <v/>
      </c>
      <c r="K6" s="21">
        <f>IF(J6="",0,VLOOKUP(J6,Pointage[#All],2,FALSE)*K$2)</f>
        <v>0</v>
      </c>
      <c r="L6" s="9"/>
      <c r="M6" s="21" t="str">
        <f>IF(L6=0,"",RANK(L6,L$4:L$7,0))</f>
        <v/>
      </c>
      <c r="N6" s="21">
        <f>IF(M6="",0,VLOOKUP(M6,Pointage[#All],2,FALSE)*N$2)</f>
        <v>0</v>
      </c>
      <c r="O6" s="9"/>
      <c r="P6" s="21" t="str">
        <f>IF(O6=0,"",RANK(O6,O$4:O$7,0))</f>
        <v/>
      </c>
      <c r="Q6" s="21">
        <f>IF(P6="",0,VLOOKUP(P6,Pointage[#All],2,FALSE)*Q$2)</f>
        <v>0</v>
      </c>
      <c r="R6" s="9"/>
      <c r="S6" s="21" t="str">
        <f>IF(R6=0,"",RANK(R6,R$4:R$35,0))</f>
        <v/>
      </c>
      <c r="T6" s="21">
        <f>IF(S6="",0,VLOOKUP(S6,Pointage[#All],2,FALSE)*T$2)</f>
        <v>0</v>
      </c>
      <c r="U6" s="22">
        <f>IF(K6="","",K6+N6+T6)</f>
        <v>0</v>
      </c>
      <c r="V6" s="7"/>
      <c r="W6" s="21" t="str">
        <f>IF(V6=0,"",RANK(V6,V$4:V$7,0))</f>
        <v/>
      </c>
      <c r="X6" s="21">
        <f>IF(W6="",0,VLOOKUP(W6,Pointage[#All],2,FALSE)*X$2)</f>
        <v>0</v>
      </c>
      <c r="Y6" s="9"/>
      <c r="Z6" s="21" t="str">
        <f>IF(Y6=0,"",RANK(Y6,Y$4:Y$7,0))</f>
        <v/>
      </c>
      <c r="AA6" s="21">
        <f>IF(Z6="",0,VLOOKUP(Z6,Pointage[#All],2,FALSE)*AA$2)</f>
        <v>0</v>
      </c>
      <c r="AB6" s="9"/>
      <c r="AC6" s="21" t="str">
        <f>IF(AB6=0,"",RANK(AB6,AB$4:AB$7,0))</f>
        <v/>
      </c>
      <c r="AD6" s="21">
        <f>IF(AC6="",0,VLOOKUP(AC6,Pointage[#All],2,FALSE)*AD$2)</f>
        <v>0</v>
      </c>
      <c r="AE6" s="22">
        <f>IF(X6="","",X6+AA6+AD6)</f>
        <v>0</v>
      </c>
      <c r="AF6" s="7"/>
      <c r="AG6" s="21" t="str">
        <f>IF(AF6=0,"",RANK(AF6,AF$4:AF$7,0))</f>
        <v/>
      </c>
      <c r="AH6" s="21">
        <f>IF(AG6="",0,VLOOKUP(AG6,Pointage[#All],2,FALSE)*AH$2)</f>
        <v>0</v>
      </c>
      <c r="AI6" s="9"/>
      <c r="AJ6" s="21" t="str">
        <f>IF(AI6=0,"",RANK(AI6,AI$4:AI$7,0))</f>
        <v/>
      </c>
      <c r="AK6" s="21">
        <f>IF(AJ6="",0,VLOOKUP(AJ6,Pointage[#All],2,FALSE)*AK$2)</f>
        <v>0</v>
      </c>
      <c r="AL6" s="9"/>
      <c r="AM6" s="21" t="str">
        <f>IF(AL6=0,"",RANK(AL6,AL$4:AL$7,0))</f>
        <v/>
      </c>
      <c r="AN6" s="21">
        <f>IF(AM6="",0,VLOOKUP(AM6,Pointage[#All],2,FALSE)*AN$2)</f>
        <v>0</v>
      </c>
      <c r="AO6" s="22">
        <f>IF(AH6="","",AH6+AK6+AN6)</f>
        <v>0</v>
      </c>
      <c r="AP6" s="7"/>
      <c r="AQ6" s="21" t="str">
        <f>IF(AP6=0,"",RANK(AP6,AP$4:AP$7,0))</f>
        <v/>
      </c>
      <c r="AR6" s="29">
        <f>IF(AQ6="",0,VLOOKUP(AQ6,Pointage[#All],2,FALSE)*AR$2)</f>
        <v>0</v>
      </c>
      <c r="AS6" s="9"/>
      <c r="AT6" s="21" t="str">
        <f>IF(AS6=0,"",RANK(AS6,AS$4:AS$7,0))</f>
        <v/>
      </c>
      <c r="AU6" s="21">
        <f>IF(AT6="",0,VLOOKUP(AT6,Pointage[#All],2,FALSE)*AU$2)</f>
        <v>0</v>
      </c>
      <c r="AV6" s="9"/>
      <c r="AW6" s="21" t="str">
        <f>IF(AV6=0,"",RANK(AV6,AV$4:AV$7,0))</f>
        <v/>
      </c>
      <c r="AX6" s="21">
        <f>IF(AW6="",0,VLOOKUP(AW6,Pointage[#All],2,FALSE)*AX$2)</f>
        <v>0</v>
      </c>
      <c r="AY6" s="9"/>
      <c r="AZ6" s="21" t="str">
        <f t="shared" si="5"/>
        <v/>
      </c>
      <c r="BA6" s="21">
        <f>IF(AZ6="",0,VLOOKUP(AZ6,Pointage[#All],2,FALSE)*BA$2)</f>
        <v>0</v>
      </c>
      <c r="BB6" s="22">
        <f>IF(AU6="","",AU6+AX6+BA6)</f>
        <v>0</v>
      </c>
      <c r="BC6" s="9"/>
      <c r="BD6" s="21" t="str">
        <f>IF(BC6=0,"",RANK(BC6,BC$4:BC$7,0))</f>
        <v/>
      </c>
      <c r="BE6" s="21">
        <f>IF(BD6="",0,VLOOKUP(BD6,Pointage[#All],2,FALSE)*BE$2)</f>
        <v>0</v>
      </c>
      <c r="BF6" s="9"/>
      <c r="BG6" s="21" t="str">
        <f>IF(BF6=0,"",RANK(BF6,BF$4:BF$7,0))</f>
        <v/>
      </c>
      <c r="BH6" s="21">
        <f>IF(BG6="",0,VLOOKUP(BG6,Pointage[#All],2,FALSE)*BH$2)</f>
        <v>0</v>
      </c>
      <c r="BI6" s="9"/>
      <c r="BJ6" s="21" t="str">
        <f t="shared" ref="BJ6:BJ7" si="7">IF(BI6=0,"",RANK(BI6,BI$4:BI$7,0))</f>
        <v/>
      </c>
      <c r="BK6" s="21">
        <f>IF(BJ6="",0,VLOOKUP(BJ6,Pointage[#All],2,FALSE)*BK$2)</f>
        <v>0</v>
      </c>
      <c r="BL6" s="22">
        <f>IF(BE6="","",BE6+BH6+BK6)</f>
        <v>0</v>
      </c>
      <c r="BM6" s="9"/>
      <c r="BN6" s="21" t="str">
        <f>IF(BM6=0,"",RANK(BM6,BM$4:BM$7,0))</f>
        <v/>
      </c>
      <c r="BO6" s="21">
        <f>IF(BN6="",0,VLOOKUP(BN6,Pointage[#All],2,FALSE)*BO$2)</f>
        <v>0</v>
      </c>
      <c r="BP6" s="9"/>
      <c r="BQ6" s="21" t="str">
        <f>IF(BP6=0,"",RANK(BP6,BP$4:BP$7,0))</f>
        <v/>
      </c>
      <c r="BR6" s="21">
        <f>IF(BQ6="",0,VLOOKUP(BQ6,Pointage[#All],2,FALSE)*BR$2)</f>
        <v>0</v>
      </c>
      <c r="BS6" s="9"/>
      <c r="BT6" s="21" t="str">
        <f>IF(BS6=0,"",RANK(BS6,BS$4:BS$7,0))</f>
        <v/>
      </c>
      <c r="BU6" s="21">
        <f>IF(BT6="",0,VLOOKUP(BT6,Pointage[#All],2,FALSE)*BU$2)</f>
        <v>0</v>
      </c>
      <c r="BV6" s="22">
        <f>IF(BO6="","",BO6+BR6+BU6)*1.25</f>
        <v>0</v>
      </c>
      <c r="BW6" s="51">
        <f t="shared" si="6"/>
        <v>0</v>
      </c>
      <c r="BX6" s="27" t="e">
        <f>AVERAGE(V6,Y6,AB6)</f>
        <v>#DIV/0!</v>
      </c>
    </row>
    <row r="7" spans="1:76" x14ac:dyDescent="0.25">
      <c r="A7" s="7"/>
      <c r="B7" s="26"/>
      <c r="C7" s="44"/>
      <c r="D7" s="44"/>
      <c r="E7" s="21">
        <f>U7+AE7++AO7+BB7+BV7</f>
        <v>0</v>
      </c>
      <c r="F7" s="21" t="str">
        <f>IF(E7=0,"",RANK(E7,E$10:E$18,0))</f>
        <v/>
      </c>
      <c r="G7" s="21" t="str">
        <f>IF(BW7=0,"",RANK(BW7,BW$4:BW$35,0))</f>
        <v/>
      </c>
      <c r="H7" s="21" t="str">
        <f>IF(F7=1,"Or",IF(F7=2,"Argent",IF(F7=3,"Bronze","")))</f>
        <v/>
      </c>
      <c r="I7" s="7"/>
      <c r="J7" s="21" t="str">
        <f>IF(I7=0,"",RANK(I7,I$4:I$7,0))</f>
        <v/>
      </c>
      <c r="K7" s="21">
        <f>IF(J7="",0,VLOOKUP(J7,Pointage[#All],2,FALSE)*K$2)</f>
        <v>0</v>
      </c>
      <c r="L7" s="9"/>
      <c r="M7" s="21" t="str">
        <f>IF(L7=0,"",RANK(L7,L$4:L$7,0))</f>
        <v/>
      </c>
      <c r="N7" s="21">
        <f>IF(M7="",0,VLOOKUP(M7,Pointage[#All],2,FALSE)*N$2)</f>
        <v>0</v>
      </c>
      <c r="O7" s="9"/>
      <c r="P7" s="21" t="str">
        <f>IF(O7=0,"",RANK(O7,O$4:O$7,0))</f>
        <v/>
      </c>
      <c r="Q7" s="21">
        <f>IF(P7="",0,VLOOKUP(P7,Pointage[#All],2,FALSE)*Q$2)</f>
        <v>0</v>
      </c>
      <c r="R7" s="9"/>
      <c r="S7" s="21" t="str">
        <f>IF(R7=0,"",RANK(R7,R$4:R$35,0))</f>
        <v/>
      </c>
      <c r="T7" s="21">
        <f>IF(S7="",0,VLOOKUP(S7,Pointage[#All],2,FALSE)*T$2)</f>
        <v>0</v>
      </c>
      <c r="U7" s="22">
        <f>IF(K7="","",K7+N7+T7)</f>
        <v>0</v>
      </c>
      <c r="V7" s="7"/>
      <c r="W7" s="21" t="str">
        <f>IF(V7=0,"",RANK(V7,V$4:V$7,0))</f>
        <v/>
      </c>
      <c r="X7" s="21">
        <f>IF(W7="",0,VLOOKUP(W7,Pointage[#All],2,FALSE)*X$2)</f>
        <v>0</v>
      </c>
      <c r="Y7" s="9"/>
      <c r="Z7" s="21" t="str">
        <f>IF(Y7=0,"",RANK(Y7,Y$4:Y$7,0))</f>
        <v/>
      </c>
      <c r="AA7" s="21">
        <f>IF(Z7="",0,VLOOKUP(Z7,Pointage[#All],2,FALSE)*AA$2)</f>
        <v>0</v>
      </c>
      <c r="AB7" s="9"/>
      <c r="AC7" s="21" t="str">
        <f>IF(AB7=0,"",RANK(AB7,AB$4:AB$7,0))</f>
        <v/>
      </c>
      <c r="AD7" s="21">
        <f>IF(AC7="",0,VLOOKUP(AC7,Pointage[#All],2,FALSE)*AD$2)</f>
        <v>0</v>
      </c>
      <c r="AE7" s="22">
        <f>IF(X7="","",X7+AA7+AD7)</f>
        <v>0</v>
      </c>
      <c r="AF7" s="7"/>
      <c r="AG7" s="21" t="str">
        <f>IF(AF7=0,"",RANK(AF7,AF$4:AF$7,0))</f>
        <v/>
      </c>
      <c r="AH7" s="21">
        <f>IF(AG7="",0,VLOOKUP(AG7,Pointage[#All],2,FALSE)*AH$2)</f>
        <v>0</v>
      </c>
      <c r="AI7" s="9"/>
      <c r="AJ7" s="21" t="str">
        <f>IF(AI7=0,"",RANK(AI7,AI$4:AI$7,0))</f>
        <v/>
      </c>
      <c r="AK7" s="21">
        <f>IF(AJ7="",0,VLOOKUP(AJ7,Pointage[#All],2,FALSE)*AK$2)</f>
        <v>0</v>
      </c>
      <c r="AL7" s="9"/>
      <c r="AM7" s="21" t="str">
        <f>IF(AL7=0,"",RANK(AL7,AL$4:AL$7,0))</f>
        <v/>
      </c>
      <c r="AN7" s="21">
        <f>IF(AM7="",0,VLOOKUP(AM7,Pointage[#All],2,FALSE)*AN$2)</f>
        <v>0</v>
      </c>
      <c r="AO7" s="22">
        <f>IF(AH7="","",AH7+AK7+AN7)</f>
        <v>0</v>
      </c>
      <c r="AP7" s="7"/>
      <c r="AQ7" s="21" t="str">
        <f>IF(AP7=0,"",RANK(AP7,AP$4:AP$7,0))</f>
        <v/>
      </c>
      <c r="AR7" s="29">
        <f>IF(AQ7="",0,VLOOKUP(AQ7,Pointage[#All],2,FALSE)*AR$2)</f>
        <v>0</v>
      </c>
      <c r="AS7" s="9"/>
      <c r="AT7" s="21" t="str">
        <f>IF(AS7=0,"",RANK(AS7,AS$4:AS$7,0))</f>
        <v/>
      </c>
      <c r="AU7" s="21">
        <f>IF(AT7="",0,VLOOKUP(AT7,Pointage[#All],2,FALSE)*AU$2)</f>
        <v>0</v>
      </c>
      <c r="AV7" s="9"/>
      <c r="AW7" s="21" t="str">
        <f>IF(AV7=0,"",RANK(AV7,AV$4:AV$7,0))</f>
        <v/>
      </c>
      <c r="AX7" s="21">
        <f>IF(AW7="",0,VLOOKUP(AW7,Pointage[#All],2,FALSE)*AX$2)</f>
        <v>0</v>
      </c>
      <c r="AY7" s="9"/>
      <c r="AZ7" s="21" t="str">
        <f t="shared" si="5"/>
        <v/>
      </c>
      <c r="BA7" s="21">
        <f>IF(AZ7="",0,VLOOKUP(AZ7,Pointage[#All],2,FALSE)*BA$2)</f>
        <v>0</v>
      </c>
      <c r="BB7" s="22">
        <f>IF(AU7="","",AU7+AX7+BA7)</f>
        <v>0</v>
      </c>
      <c r="BC7" s="9"/>
      <c r="BD7" s="21" t="str">
        <f>IF(BC7=0,"",RANK(BC7,BC$4:BC$7,0))</f>
        <v/>
      </c>
      <c r="BE7" s="21">
        <f>IF(BD7="",0,VLOOKUP(BD7,Pointage[#All],2,FALSE)*BE$2)</f>
        <v>0</v>
      </c>
      <c r="BF7" s="9"/>
      <c r="BG7" s="21" t="str">
        <f>IF(BF7=0,"",RANK(BF7,BF$4:BF$7,0))</f>
        <v/>
      </c>
      <c r="BH7" s="21">
        <f>IF(BG7="",0,VLOOKUP(BG7,Pointage[#All],2,FALSE)*BH$2)</f>
        <v>0</v>
      </c>
      <c r="BI7" s="9"/>
      <c r="BJ7" s="21" t="str">
        <f t="shared" si="7"/>
        <v/>
      </c>
      <c r="BK7" s="21">
        <f>IF(BJ7="",0,VLOOKUP(BJ7,Pointage[#All],2,FALSE)*BK$2)</f>
        <v>0</v>
      </c>
      <c r="BL7" s="22">
        <f>IF(BE7="","",BE7+BH7+BK7)</f>
        <v>0</v>
      </c>
      <c r="BM7" s="9"/>
      <c r="BN7" s="21" t="str">
        <f>IF(BM7=0,"",RANK(BM7,BM$4:BM$7,0))</f>
        <v/>
      </c>
      <c r="BO7" s="21">
        <f>IF(BN7="",0,VLOOKUP(BN7,Pointage[#All],2,FALSE)*BO$2)</f>
        <v>0</v>
      </c>
      <c r="BP7" s="9"/>
      <c r="BQ7" s="21" t="str">
        <f>IF(BP7=0,"",RANK(BP7,BP$4:BP$7,0))</f>
        <v/>
      </c>
      <c r="BR7" s="21">
        <f>IF(BQ7="",0,VLOOKUP(BQ7,Pointage[#All],2,FALSE)*BR$2)</f>
        <v>0</v>
      </c>
      <c r="BS7" s="9"/>
      <c r="BT7" s="21" t="str">
        <f>IF(BS7=0,"",RANK(BS7,BS$4:BS$7,0))</f>
        <v/>
      </c>
      <c r="BU7" s="21">
        <f>IF(BT7="",0,VLOOKUP(BT7,Pointage[#All],2,FALSE)*BU$2)</f>
        <v>0</v>
      </c>
      <c r="BV7" s="22">
        <f>IF(BO7="","",BO7+BR7+BU7)*1.25</f>
        <v>0</v>
      </c>
      <c r="BW7" s="51">
        <f t="shared" si="6"/>
        <v>0</v>
      </c>
      <c r="BX7" s="27" t="e">
        <f>AVERAGE(V7,Y7,AB7)</f>
        <v>#DIV/0!</v>
      </c>
    </row>
    <row r="8" spans="1:76" ht="15" customHeight="1" x14ac:dyDescent="0.25">
      <c r="A8" s="78" t="s">
        <v>41</v>
      </c>
      <c r="B8" s="79"/>
      <c r="C8" s="79"/>
      <c r="D8" s="79"/>
      <c r="E8" s="79"/>
      <c r="F8" s="79"/>
      <c r="G8" s="79"/>
      <c r="H8" s="80"/>
      <c r="I8" s="5" t="s">
        <v>22</v>
      </c>
      <c r="J8" s="18" t="s">
        <v>23</v>
      </c>
      <c r="K8" s="11">
        <v>6</v>
      </c>
      <c r="L8" s="6" t="s">
        <v>24</v>
      </c>
      <c r="M8" s="18" t="s">
        <v>23</v>
      </c>
      <c r="N8" s="11">
        <v>5</v>
      </c>
      <c r="O8" s="6" t="s">
        <v>25</v>
      </c>
      <c r="P8" s="18" t="s">
        <v>23</v>
      </c>
      <c r="Q8" s="11"/>
      <c r="R8" s="6" t="s">
        <v>36</v>
      </c>
      <c r="S8" s="18" t="s">
        <v>23</v>
      </c>
      <c r="T8" s="11">
        <v>7</v>
      </c>
      <c r="U8" s="63" t="s">
        <v>26</v>
      </c>
      <c r="V8" s="5" t="s">
        <v>22</v>
      </c>
      <c r="W8" s="18" t="s">
        <v>23</v>
      </c>
      <c r="X8" s="15"/>
      <c r="Y8" s="6" t="s">
        <v>24</v>
      </c>
      <c r="Z8" s="18" t="s">
        <v>23</v>
      </c>
      <c r="AA8" s="15"/>
      <c r="AB8" s="6" t="s">
        <v>36</v>
      </c>
      <c r="AC8" s="18" t="s">
        <v>23</v>
      </c>
      <c r="AD8" s="15"/>
      <c r="AE8" s="63" t="s">
        <v>26</v>
      </c>
      <c r="AF8" s="5" t="s">
        <v>22</v>
      </c>
      <c r="AG8" s="18" t="s">
        <v>23</v>
      </c>
      <c r="AH8" s="11">
        <v>6</v>
      </c>
      <c r="AI8" s="6" t="s">
        <v>24</v>
      </c>
      <c r="AJ8" s="18" t="s">
        <v>23</v>
      </c>
      <c r="AK8" s="11">
        <v>6</v>
      </c>
      <c r="AL8" s="6" t="s">
        <v>36</v>
      </c>
      <c r="AM8" s="18" t="s">
        <v>23</v>
      </c>
      <c r="AN8" s="11">
        <v>6</v>
      </c>
      <c r="AO8" s="63" t="s">
        <v>26</v>
      </c>
      <c r="AP8" s="5" t="s">
        <v>22</v>
      </c>
      <c r="AQ8" s="18" t="s">
        <v>23</v>
      </c>
      <c r="AR8" s="15"/>
      <c r="AS8" s="1" t="s">
        <v>24</v>
      </c>
      <c r="AT8" s="18" t="s">
        <v>23</v>
      </c>
      <c r="AU8" s="15">
        <v>5</v>
      </c>
      <c r="AV8" s="6" t="s">
        <v>25</v>
      </c>
      <c r="AW8" s="18" t="s">
        <v>23</v>
      </c>
      <c r="AX8" s="15">
        <v>4</v>
      </c>
      <c r="AY8" s="6" t="s">
        <v>36</v>
      </c>
      <c r="AZ8" s="18" t="s">
        <v>23</v>
      </c>
      <c r="BA8" s="15">
        <v>6</v>
      </c>
      <c r="BB8" s="63" t="s">
        <v>26</v>
      </c>
      <c r="BC8" s="1" t="s">
        <v>24</v>
      </c>
      <c r="BD8" s="18" t="s">
        <v>23</v>
      </c>
      <c r="BE8" s="11">
        <v>1</v>
      </c>
      <c r="BF8" s="6" t="s">
        <v>25</v>
      </c>
      <c r="BG8" s="18" t="s">
        <v>23</v>
      </c>
      <c r="BH8" s="11">
        <v>1</v>
      </c>
      <c r="BI8" s="6" t="s">
        <v>36</v>
      </c>
      <c r="BJ8" s="18" t="s">
        <v>23</v>
      </c>
      <c r="BK8" s="11">
        <v>5</v>
      </c>
      <c r="BL8" s="63" t="s">
        <v>26</v>
      </c>
      <c r="BM8" s="6" t="s">
        <v>24</v>
      </c>
      <c r="BN8" s="18" t="s">
        <v>23</v>
      </c>
      <c r="BO8" s="54">
        <v>4</v>
      </c>
      <c r="BP8" s="6" t="s">
        <v>25</v>
      </c>
      <c r="BQ8" s="18" t="s">
        <v>23</v>
      </c>
      <c r="BR8" s="54">
        <v>4</v>
      </c>
      <c r="BS8" s="6" t="s">
        <v>36</v>
      </c>
      <c r="BT8" s="18" t="s">
        <v>23</v>
      </c>
      <c r="BU8" s="54">
        <v>8</v>
      </c>
      <c r="BV8" s="63" t="s">
        <v>26</v>
      </c>
      <c r="BW8" s="96" t="s">
        <v>26</v>
      </c>
    </row>
    <row r="9" spans="1:76" x14ac:dyDescent="0.25">
      <c r="A9" s="75"/>
      <c r="B9" s="76"/>
      <c r="C9" s="76"/>
      <c r="D9" s="76"/>
      <c r="E9" s="76"/>
      <c r="F9" s="76"/>
      <c r="G9" s="76"/>
      <c r="H9" s="77"/>
      <c r="I9" s="3" t="s">
        <v>27</v>
      </c>
      <c r="J9" s="4" t="s">
        <v>28</v>
      </c>
      <c r="K9" s="4" t="s">
        <v>29</v>
      </c>
      <c r="L9" s="4" t="s">
        <v>27</v>
      </c>
      <c r="M9" s="4" t="s">
        <v>28</v>
      </c>
      <c r="N9" s="4" t="s">
        <v>29</v>
      </c>
      <c r="O9" s="4" t="s">
        <v>27</v>
      </c>
      <c r="P9" s="4" t="s">
        <v>28</v>
      </c>
      <c r="Q9" s="4" t="s">
        <v>29</v>
      </c>
      <c r="R9" s="4" t="s">
        <v>27</v>
      </c>
      <c r="S9" s="4" t="s">
        <v>28</v>
      </c>
      <c r="T9" s="4" t="s">
        <v>29</v>
      </c>
      <c r="U9" s="64"/>
      <c r="V9" s="3" t="s">
        <v>27</v>
      </c>
      <c r="W9" s="4" t="s">
        <v>28</v>
      </c>
      <c r="X9" s="4" t="s">
        <v>29</v>
      </c>
      <c r="Y9" s="4" t="s">
        <v>27</v>
      </c>
      <c r="Z9" s="4" t="s">
        <v>28</v>
      </c>
      <c r="AA9" s="4" t="s">
        <v>29</v>
      </c>
      <c r="AB9" s="4" t="s">
        <v>27</v>
      </c>
      <c r="AC9" s="4" t="s">
        <v>28</v>
      </c>
      <c r="AD9" s="4" t="s">
        <v>29</v>
      </c>
      <c r="AE9" s="64"/>
      <c r="AF9" s="3" t="s">
        <v>27</v>
      </c>
      <c r="AG9" s="4" t="s">
        <v>28</v>
      </c>
      <c r="AH9" s="4" t="s">
        <v>29</v>
      </c>
      <c r="AI9" s="4" t="s">
        <v>27</v>
      </c>
      <c r="AJ9" s="4" t="s">
        <v>28</v>
      </c>
      <c r="AK9" s="4" t="s">
        <v>29</v>
      </c>
      <c r="AL9" s="4" t="s">
        <v>27</v>
      </c>
      <c r="AM9" s="4" t="s">
        <v>28</v>
      </c>
      <c r="AN9" s="4" t="s">
        <v>29</v>
      </c>
      <c r="AO9" s="64"/>
      <c r="AP9" s="3" t="s">
        <v>27</v>
      </c>
      <c r="AQ9" s="4" t="s">
        <v>28</v>
      </c>
      <c r="AR9" s="1" t="s">
        <v>29</v>
      </c>
      <c r="AS9" s="4" t="s">
        <v>27</v>
      </c>
      <c r="AT9" s="4" t="s">
        <v>28</v>
      </c>
      <c r="AU9" s="4" t="s">
        <v>29</v>
      </c>
      <c r="AV9" s="4" t="s">
        <v>27</v>
      </c>
      <c r="AW9" s="4" t="s">
        <v>28</v>
      </c>
      <c r="AX9" s="4" t="s">
        <v>29</v>
      </c>
      <c r="AY9" s="4" t="s">
        <v>27</v>
      </c>
      <c r="AZ9" s="4" t="s">
        <v>28</v>
      </c>
      <c r="BA9" s="4" t="s">
        <v>29</v>
      </c>
      <c r="BB9" s="64"/>
      <c r="BC9" s="4" t="s">
        <v>27</v>
      </c>
      <c r="BD9" s="4" t="s">
        <v>28</v>
      </c>
      <c r="BE9" s="4" t="s">
        <v>29</v>
      </c>
      <c r="BF9" s="4" t="s">
        <v>27</v>
      </c>
      <c r="BG9" s="4" t="s">
        <v>28</v>
      </c>
      <c r="BH9" s="4" t="s">
        <v>29</v>
      </c>
      <c r="BI9" s="4" t="s">
        <v>27</v>
      </c>
      <c r="BJ9" s="4" t="s">
        <v>28</v>
      </c>
      <c r="BK9" s="4" t="s">
        <v>29</v>
      </c>
      <c r="BL9" s="64"/>
      <c r="BM9" s="4" t="s">
        <v>27</v>
      </c>
      <c r="BN9" s="4" t="s">
        <v>28</v>
      </c>
      <c r="BO9" s="4" t="s">
        <v>29</v>
      </c>
      <c r="BP9" s="4" t="s">
        <v>27</v>
      </c>
      <c r="BQ9" s="4" t="s">
        <v>28</v>
      </c>
      <c r="BR9" s="4" t="s">
        <v>29</v>
      </c>
      <c r="BS9" s="4" t="s">
        <v>27</v>
      </c>
      <c r="BT9" s="4" t="s">
        <v>28</v>
      </c>
      <c r="BU9" s="4" t="s">
        <v>29</v>
      </c>
      <c r="BV9" s="64"/>
      <c r="BW9" s="97"/>
    </row>
    <row r="10" spans="1:76" x14ac:dyDescent="0.25">
      <c r="A10" s="7"/>
      <c r="B10" s="26" t="s">
        <v>85</v>
      </c>
      <c r="C10" s="44" t="s">
        <v>86</v>
      </c>
      <c r="D10" s="44" t="s">
        <v>87</v>
      </c>
      <c r="E10" s="9">
        <f t="shared" ref="E10:E18" si="8">U10+AE10++AO10+BB10+BV10</f>
        <v>366</v>
      </c>
      <c r="F10" s="9">
        <f t="shared" ref="F10:F18" si="9">IF(E10=0,"",RANK(E10,E$10:E$18,0))</f>
        <v>1</v>
      </c>
      <c r="G10" s="9">
        <f t="shared" ref="G10:G18" si="10">IF(BW10=0,"",RANK(BW10,BW$4:BW$35,0))</f>
        <v>2</v>
      </c>
      <c r="H10" s="9" t="str">
        <f t="shared" ref="H10:H16" si="11">IF(F10=1,"Or",IF(F10=2,"Argent",IF(F10=3,"Bronze","")))</f>
        <v>Or</v>
      </c>
      <c r="I10" s="49">
        <v>62.128999999999998</v>
      </c>
      <c r="J10" s="9">
        <f t="shared" ref="J10:J18" si="12">IF(I10=0,"",RANK(I10,I$10:I$18,0))</f>
        <v>3</v>
      </c>
      <c r="K10" s="9">
        <f>IF(J10="",0,VLOOKUP(J10,Pointage[#All],2,FALSE)*K$8)</f>
        <v>24</v>
      </c>
      <c r="L10" s="48">
        <v>65.53</v>
      </c>
      <c r="M10" s="9">
        <f t="shared" ref="M10:M18" si="13">IF(L10=0,"",RANK(L10,L$10:L$18,0))</f>
        <v>1</v>
      </c>
      <c r="N10" s="9">
        <f>IF(M10="",0,VLOOKUP(M10,Pointage[#All],2,FALSE)*N$8)</f>
        <v>30</v>
      </c>
      <c r="O10" s="9"/>
      <c r="P10" s="9" t="str">
        <f t="shared" ref="P10:P18" si="14">IF(O10=0,"",RANK(O10,O$10:O$18,0))</f>
        <v/>
      </c>
      <c r="Q10" s="9">
        <v>0</v>
      </c>
      <c r="R10" s="48">
        <v>65.674999999999997</v>
      </c>
      <c r="S10" s="47">
        <v>2</v>
      </c>
      <c r="T10" s="9">
        <f>IF(S10="",0,VLOOKUP(S10,Pointage[#All],2,FALSE)*T$8)</f>
        <v>35</v>
      </c>
      <c r="U10" s="50">
        <f t="shared" ref="U10:U16" si="15">IF(K10="","",K10+N10+T10)</f>
        <v>89</v>
      </c>
      <c r="V10" s="7"/>
      <c r="W10" s="9" t="str">
        <f t="shared" ref="W10:W18" si="16">IF(V10=0,"",RANK(V10,V$10:V$18,0))</f>
        <v/>
      </c>
      <c r="X10" s="9">
        <f>IF(W10="",0,VLOOKUP(W10,Pointage[#All],2,FALSE)*X$8)</f>
        <v>0</v>
      </c>
      <c r="Y10" s="9"/>
      <c r="Z10" s="9" t="str">
        <f t="shared" ref="Z10:Z18" si="17">IF(Y10=0,"",RANK(Y10,Y$10:Y$18,0))</f>
        <v/>
      </c>
      <c r="AA10" s="9">
        <f>IF(Z10="",0,VLOOKUP(Z10,Pointage[#All],2,FALSE)*AA$8)</f>
        <v>0</v>
      </c>
      <c r="AB10" s="9"/>
      <c r="AC10" s="9" t="str">
        <f t="shared" ref="AC10:AC18" si="18">IF(AB10=0,"",RANK(AB10,AB$10:AB$18,0))</f>
        <v/>
      </c>
      <c r="AD10" s="9">
        <f>IF(AC10="",0,VLOOKUP(AC10,Pointage[#All],2,FALSE)*AD$8)</f>
        <v>0</v>
      </c>
      <c r="AE10" s="50">
        <f t="shared" ref="AE10:AE16" si="19">IF(X10="","",X10+AA10+AD10)</f>
        <v>0</v>
      </c>
      <c r="AF10" s="7">
        <v>70.19</v>
      </c>
      <c r="AG10" s="9">
        <f>IF(AF10=0,"",RANK(AF10,AF$10:AF$18,0))</f>
        <v>1</v>
      </c>
      <c r="AH10" s="9">
        <f>IF(AG10="",0,VLOOKUP(AG10,Pointage[#All],2,FALSE)*AH$8)</f>
        <v>36</v>
      </c>
      <c r="AI10" s="9">
        <v>66.819999999999993</v>
      </c>
      <c r="AJ10" s="9">
        <f>IF(AI10=0,"",RANK(AI10,AI$10:AI$18,0))</f>
        <v>1</v>
      </c>
      <c r="AK10" s="9">
        <f>IF(AJ10="",0,VLOOKUP(AJ10,Pointage[#All],2,FALSE)*AK$8)</f>
        <v>36</v>
      </c>
      <c r="AL10" s="9">
        <v>60.69</v>
      </c>
      <c r="AM10" s="9">
        <v>6</v>
      </c>
      <c r="AN10" s="9">
        <f>IF(AM10="",0,VLOOKUP(AM10,Pointage[#All],2,FALSE)*AN$8)</f>
        <v>6</v>
      </c>
      <c r="AO10" s="50">
        <f t="shared" ref="AO10:AO16" si="20">IF(AH10="","",AH10+AK10+AN10)</f>
        <v>78</v>
      </c>
      <c r="AP10" s="7"/>
      <c r="AQ10" s="9" t="str">
        <f t="shared" ref="AQ10:AQ18" si="21">IF(AP10=0,"",RANK(AP10,AP$10:AP$18,0))</f>
        <v/>
      </c>
      <c r="AR10" s="6">
        <f>IF(AQ10="",0,VLOOKUP(AQ10,Pointage[#All],2,FALSE)*AR$8)</f>
        <v>0</v>
      </c>
      <c r="AS10" s="9">
        <v>70</v>
      </c>
      <c r="AT10" s="9">
        <f>IF(AS10=0,"",RANK(AS10,AS$10:AS$18,0))</f>
        <v>1</v>
      </c>
      <c r="AU10" s="9">
        <f>IF(AT10="",0,VLOOKUP(AT10,Pointage[#All],2,FALSE)*AU$8)</f>
        <v>30</v>
      </c>
      <c r="AV10" s="9">
        <v>71.94</v>
      </c>
      <c r="AW10" s="9">
        <f t="shared" ref="AW10:AW18" si="22">IF(AV10=0,"",RANK(AV10,AV$10:AV$18,0))</f>
        <v>1</v>
      </c>
      <c r="AX10" s="9">
        <f>IF(AW10="",0,VLOOKUP(AW10,Pointage[#All],2,FALSE)*AX$8)</f>
        <v>24</v>
      </c>
      <c r="AY10" s="9">
        <v>71.5</v>
      </c>
      <c r="AZ10" s="9">
        <f>IF(AY10=0,"",RANK(AY10,AY$10:AY$18,0))</f>
        <v>2</v>
      </c>
      <c r="BA10" s="9">
        <f>IF(AZ10="",0,VLOOKUP(AZ10,Pointage[#All],2,FALSE)*BA$8)</f>
        <v>30</v>
      </c>
      <c r="BB10" s="50">
        <f t="shared" ref="BB10:BB16" si="23">IF(AU10="","",AU10+AX10+BA10)</f>
        <v>84</v>
      </c>
      <c r="BC10" s="9"/>
      <c r="BD10" s="21" t="str">
        <f t="shared" ref="BD10:BD18" si="24">IF(BC10=0,"",RANK(BC10,BC$10:BC$18,0))</f>
        <v/>
      </c>
      <c r="BE10" s="21">
        <f>IF(BD10="",0,VLOOKUP(BD10,Pointage[#All],2,FALSE)*BE$8)</f>
        <v>0</v>
      </c>
      <c r="BF10" s="9"/>
      <c r="BG10" s="21" t="str">
        <f t="shared" ref="BG10:BG18" si="25">IF(BF10=0,"",RANK(BF10,BF$10:BF$18,0))</f>
        <v/>
      </c>
      <c r="BH10" s="21">
        <f>IF(BG10="",0,VLOOKUP(BG10,Pointage[#All],2,FALSE)*BH$8)</f>
        <v>0</v>
      </c>
      <c r="BI10" s="9"/>
      <c r="BJ10" s="21" t="str">
        <f t="shared" ref="BJ10:BJ18" si="26">IF(BI10=0,"",RANK(BI10,BI$10:BI$18,0))</f>
        <v/>
      </c>
      <c r="BK10" s="21">
        <f>IF(BJ10="",0,VLOOKUP(BJ10,Pointage[#All],2,FALSE)*BK$8)</f>
        <v>0</v>
      </c>
      <c r="BL10" s="22">
        <f t="shared" ref="BL10:BL13" si="27">IF(BE10="","",BE10+BH10+BK10)</f>
        <v>0</v>
      </c>
      <c r="BM10" s="9">
        <v>70.302999999999997</v>
      </c>
      <c r="BN10" s="21">
        <f t="shared" ref="BN10:BN12" si="28">IF(BM10=0,"",RANK(BM10,BM$10:BM$18,0))</f>
        <v>1</v>
      </c>
      <c r="BO10" s="21">
        <f>IF(BN10="",0,VLOOKUP(BN10,Pointage[#All],2,FALSE)*BO$8)</f>
        <v>24</v>
      </c>
      <c r="BP10" s="9">
        <v>66.805000000000007</v>
      </c>
      <c r="BQ10" s="21">
        <f t="shared" ref="BQ10:BQ13" si="29">IF(BP10=0,"",RANK(BP10,BP$10:BP$18,0))</f>
        <v>2</v>
      </c>
      <c r="BR10" s="21">
        <f>IF(BQ10="",0,VLOOKUP(BQ10,Pointage[#All],2,FALSE)*BR$8)</f>
        <v>20</v>
      </c>
      <c r="BS10" s="9">
        <v>71.027000000000001</v>
      </c>
      <c r="BT10" s="21">
        <f t="shared" ref="BT10:BT13" si="30">IF(BS10=0,"",RANK(BS10,BS$10:BS$35,0))</f>
        <v>1</v>
      </c>
      <c r="BU10" s="21">
        <f>IF(BT10="",0,VLOOKUP(BT10,Pointage[#All],2,FALSE)*BU$8)</f>
        <v>48</v>
      </c>
      <c r="BV10" s="22">
        <f t="shared" ref="BV10:BV13" si="31">IF(BO10="","",BO10+BR10+BU10)*1.25</f>
        <v>115</v>
      </c>
      <c r="BW10" s="51">
        <f>T10+AD10+AN10+BA10+BU10*1.25+BK10</f>
        <v>131</v>
      </c>
      <c r="BX10" s="27" t="e">
        <f t="shared" ref="BX10:BX18" si="32">AVERAGE(V10,Y10,AB10)</f>
        <v>#DIV/0!</v>
      </c>
    </row>
    <row r="11" spans="1:76" x14ac:dyDescent="0.25">
      <c r="A11" s="7"/>
      <c r="B11" s="26" t="s">
        <v>88</v>
      </c>
      <c r="C11" s="44" t="s">
        <v>89</v>
      </c>
      <c r="D11" s="44" t="s">
        <v>90</v>
      </c>
      <c r="E11" s="9">
        <f>U11+AE11++AO11+BB11+BV11+BL11</f>
        <v>155</v>
      </c>
      <c r="F11" s="9">
        <f t="shared" si="9"/>
        <v>4</v>
      </c>
      <c r="G11" s="9">
        <f t="shared" si="10"/>
        <v>5</v>
      </c>
      <c r="H11" s="9" t="str">
        <f t="shared" si="11"/>
        <v/>
      </c>
      <c r="I11" s="49">
        <v>59.628999999999998</v>
      </c>
      <c r="J11" s="9">
        <f t="shared" si="12"/>
        <v>5</v>
      </c>
      <c r="K11" s="9">
        <f>IF(J11="",0,VLOOKUP(J11,Pointage[#All],2,FALSE)*K$8)</f>
        <v>12</v>
      </c>
      <c r="L11" s="48">
        <v>60.832999999999998</v>
      </c>
      <c r="M11" s="9">
        <f t="shared" si="13"/>
        <v>5</v>
      </c>
      <c r="N11" s="9">
        <f>IF(M11="",0,VLOOKUP(M11,Pointage[#All],2,FALSE)*N$8)</f>
        <v>10</v>
      </c>
      <c r="O11" s="9"/>
      <c r="P11" s="9" t="str">
        <f t="shared" si="14"/>
        <v/>
      </c>
      <c r="Q11" s="9">
        <v>0</v>
      </c>
      <c r="R11" s="48">
        <v>64.230999999999995</v>
      </c>
      <c r="S11" s="9">
        <f>IF(R11=0,"",RANK(R11,R$10:R$18,0))</f>
        <v>3</v>
      </c>
      <c r="T11" s="9">
        <f>IF(S11="",0,VLOOKUP(S11,Pointage[#All],2,FALSE)*T$8)</f>
        <v>28</v>
      </c>
      <c r="U11" s="50">
        <f t="shared" si="15"/>
        <v>50</v>
      </c>
      <c r="V11" s="7"/>
      <c r="W11" s="9" t="str">
        <f t="shared" si="16"/>
        <v/>
      </c>
      <c r="X11" s="9">
        <f>IF(W11="",0,VLOOKUP(W11,Pointage[#All],2,FALSE)*X$8)</f>
        <v>0</v>
      </c>
      <c r="Y11" s="9"/>
      <c r="Z11" s="9" t="str">
        <f t="shared" si="17"/>
        <v/>
      </c>
      <c r="AA11" s="9">
        <f>IF(Z11="",0,VLOOKUP(Z11,Pointage[#All],2,FALSE)*AA$8)</f>
        <v>0</v>
      </c>
      <c r="AB11" s="9"/>
      <c r="AC11" s="9" t="str">
        <f t="shared" si="18"/>
        <v/>
      </c>
      <c r="AD11" s="9">
        <f>IF(AC11="",0,VLOOKUP(AC11,Pointage[#All],2,FALSE)*AD$8)</f>
        <v>0</v>
      </c>
      <c r="AE11" s="50">
        <f t="shared" si="19"/>
        <v>0</v>
      </c>
      <c r="AF11" s="7">
        <v>0</v>
      </c>
      <c r="AG11" s="9" t="str">
        <f>IF(AF11=0,"",RANK(AF11,AF$10:AF$18,0))</f>
        <v/>
      </c>
      <c r="AH11" s="9">
        <f>IF(AG11="",0,VLOOKUP(AG11,Pointage[#All],2,FALSE)*AH$8)</f>
        <v>0</v>
      </c>
      <c r="AI11" s="9">
        <v>66.209999999999994</v>
      </c>
      <c r="AJ11" s="9">
        <f>IF(AI11=0,"",RANK(AI11,AI$10:AI$18,0))</f>
        <v>2</v>
      </c>
      <c r="AK11" s="9">
        <f>IF(AJ11="",0,VLOOKUP(AJ11,Pointage[#All],2,FALSE)*AK$8)</f>
        <v>30</v>
      </c>
      <c r="AL11" s="9">
        <v>69.33</v>
      </c>
      <c r="AM11" s="9">
        <f>IF(AL11=0,"",RANK(AL11,AL$10:AL$18,0))</f>
        <v>1</v>
      </c>
      <c r="AN11" s="9">
        <f>IF(AM11="",0,VLOOKUP(AM11,Pointage[#All],2,FALSE)*AN$8)</f>
        <v>36</v>
      </c>
      <c r="AO11" s="50">
        <f t="shared" si="20"/>
        <v>66</v>
      </c>
      <c r="AP11" s="7"/>
      <c r="AQ11" s="9" t="str">
        <f t="shared" si="21"/>
        <v/>
      </c>
      <c r="AR11" s="6">
        <f>IF(AQ11="",0,VLOOKUP(AQ11,Pointage[#All],2,FALSE)*AR$8)</f>
        <v>0</v>
      </c>
      <c r="AS11" s="9">
        <v>56.52</v>
      </c>
      <c r="AT11" s="9">
        <f>IF(AS11=0,"",RANK(AS11,AS$10:AS$18,0))</f>
        <v>4</v>
      </c>
      <c r="AU11" s="9">
        <f>IF(AT11="",0,VLOOKUP(AT11,Pointage[#All],2,FALSE)*AU$8)</f>
        <v>15</v>
      </c>
      <c r="AV11" s="9">
        <v>59.17</v>
      </c>
      <c r="AW11" s="9">
        <f t="shared" si="22"/>
        <v>4</v>
      </c>
      <c r="AX11" s="9">
        <f>IF(AW11="",0,VLOOKUP(AW11,Pointage[#All],2,FALSE)*AX$8)</f>
        <v>12</v>
      </c>
      <c r="AY11" s="9">
        <v>62.78</v>
      </c>
      <c r="AZ11" s="9">
        <v>5</v>
      </c>
      <c r="BA11" s="9">
        <f>IF(AZ11="",0,VLOOKUP(AZ11,Pointage[#All],2,FALSE)*BA$8)</f>
        <v>12</v>
      </c>
      <c r="BB11" s="50">
        <f t="shared" si="23"/>
        <v>39</v>
      </c>
      <c r="BC11" s="9"/>
      <c r="BD11" s="21" t="str">
        <f t="shared" si="24"/>
        <v/>
      </c>
      <c r="BE11" s="21">
        <f>IF(BD11="",0,VLOOKUP(BD11,Pointage[#All],2,FALSE)*BE$8)</f>
        <v>0</v>
      </c>
      <c r="BF11" s="9"/>
      <c r="BG11" s="21" t="str">
        <f t="shared" si="25"/>
        <v/>
      </c>
      <c r="BH11" s="21">
        <f>IF(BG11="",0,VLOOKUP(BG11,Pointage[#All],2,FALSE)*BH$8)</f>
        <v>0</v>
      </c>
      <c r="BI11" s="9"/>
      <c r="BJ11" s="21" t="str">
        <f t="shared" si="26"/>
        <v/>
      </c>
      <c r="BK11" s="21">
        <f>IF(BJ11="",0,VLOOKUP(BJ11,Pointage[#All],2,FALSE)*BK$8)</f>
        <v>0</v>
      </c>
      <c r="BL11" s="22">
        <f t="shared" si="27"/>
        <v>0</v>
      </c>
      <c r="BM11" s="9"/>
      <c r="BN11" s="21" t="str">
        <f t="shared" si="28"/>
        <v/>
      </c>
      <c r="BO11" s="21">
        <f>IF(BN11="",0,VLOOKUP(BN11,Pointage[#All],2,FALSE)*BO$8)</f>
        <v>0</v>
      </c>
      <c r="BP11" s="9"/>
      <c r="BQ11" s="21" t="str">
        <f t="shared" si="29"/>
        <v/>
      </c>
      <c r="BR11" s="21">
        <f>IF(BQ11="",0,VLOOKUP(BQ11,Pointage[#All],2,FALSE)*BR$8)</f>
        <v>0</v>
      </c>
      <c r="BS11" s="9"/>
      <c r="BT11" s="21" t="str">
        <f t="shared" si="30"/>
        <v/>
      </c>
      <c r="BU11" s="21">
        <f>IF(BT11="",0,VLOOKUP(BT11,Pointage[#All],2,FALSE)*BU$8)</f>
        <v>0</v>
      </c>
      <c r="BV11" s="22">
        <f t="shared" si="31"/>
        <v>0</v>
      </c>
      <c r="BW11" s="51">
        <f t="shared" ref="BW11:BW18" si="33">T11+AD11+AN11+BA11+BU11*1.25+BK11</f>
        <v>76</v>
      </c>
      <c r="BX11" s="27" t="e">
        <f t="shared" si="32"/>
        <v>#DIV/0!</v>
      </c>
    </row>
    <row r="12" spans="1:76" x14ac:dyDescent="0.25">
      <c r="A12" s="7"/>
      <c r="B12" s="26" t="s">
        <v>60</v>
      </c>
      <c r="C12" s="44" t="s">
        <v>78</v>
      </c>
      <c r="D12" s="44" t="s">
        <v>91</v>
      </c>
      <c r="E12" s="9">
        <f t="shared" ref="E12:E15" si="34">U12+AE12++AO12+BB12+BV12+BL12</f>
        <v>297</v>
      </c>
      <c r="F12" s="21">
        <f t="shared" si="9"/>
        <v>2</v>
      </c>
      <c r="G12" s="21">
        <f t="shared" si="10"/>
        <v>4</v>
      </c>
      <c r="H12" s="21" t="str">
        <f t="shared" si="11"/>
        <v>Argent</v>
      </c>
      <c r="I12" s="49">
        <v>63.148000000000003</v>
      </c>
      <c r="J12" s="21">
        <f t="shared" si="12"/>
        <v>1</v>
      </c>
      <c r="K12" s="21">
        <f>IF(J12="",0,VLOOKUP(J12,Pointage[#All],2,FALSE)*K$8)</f>
        <v>36</v>
      </c>
      <c r="L12" s="48">
        <v>64.545000000000002</v>
      </c>
      <c r="M12" s="21">
        <f t="shared" si="13"/>
        <v>2</v>
      </c>
      <c r="N12" s="21">
        <f>IF(M12="",0,VLOOKUP(M12,Pointage[#All],2,FALSE)*N$8)</f>
        <v>25</v>
      </c>
      <c r="O12" s="9"/>
      <c r="P12" s="21" t="str">
        <f t="shared" si="14"/>
        <v/>
      </c>
      <c r="Q12" s="21">
        <v>0</v>
      </c>
      <c r="R12" s="48">
        <v>63.962000000000003</v>
      </c>
      <c r="S12" s="21">
        <f>IF(R12=0,"",RANK(R12,R$10:R$18,0))</f>
        <v>4</v>
      </c>
      <c r="T12" s="21">
        <f>IF(S12="",0,VLOOKUP(S12,Pointage[#All],2,FALSE)*T$8)</f>
        <v>21</v>
      </c>
      <c r="U12" s="22">
        <f t="shared" si="15"/>
        <v>82</v>
      </c>
      <c r="V12" s="7"/>
      <c r="W12" s="21" t="str">
        <f t="shared" si="16"/>
        <v/>
      </c>
      <c r="X12" s="21">
        <f>IF(W12="",0,VLOOKUP(W12,Pointage[#All],2,FALSE)*X$8)</f>
        <v>0</v>
      </c>
      <c r="Y12" s="9"/>
      <c r="Z12" s="21" t="str">
        <f t="shared" si="17"/>
        <v/>
      </c>
      <c r="AA12" s="21">
        <f>IF(Z12="",0,VLOOKUP(Z12,Pointage[#All],2,FALSE)*AA$8)</f>
        <v>0</v>
      </c>
      <c r="AB12" s="9"/>
      <c r="AC12" s="21" t="str">
        <f t="shared" si="18"/>
        <v/>
      </c>
      <c r="AD12" s="21">
        <f>IF(AC12="",0,VLOOKUP(AC12,Pointage[#All],2,FALSE)*AD$8)</f>
        <v>0</v>
      </c>
      <c r="AE12" s="22">
        <f t="shared" si="19"/>
        <v>0</v>
      </c>
      <c r="AF12" s="7">
        <v>63.15</v>
      </c>
      <c r="AG12" s="21">
        <f>IF(AF12=0,"",RANK(AF12,AF$10:AF$18,0))</f>
        <v>2</v>
      </c>
      <c r="AH12" s="21">
        <f>IF(AG12="",0,VLOOKUP(AG12,Pointage[#All],2,FALSE)*AH$8)</f>
        <v>30</v>
      </c>
      <c r="AI12" s="9">
        <v>65.61</v>
      </c>
      <c r="AJ12" s="21">
        <f>IF(AI12=0,"",RANK(AI12,AI$10:AI$18,0))</f>
        <v>3</v>
      </c>
      <c r="AK12" s="21">
        <f>IF(AJ12="",0,VLOOKUP(AJ12,Pointage[#All],2,FALSE)*AK$8)</f>
        <v>24</v>
      </c>
      <c r="AL12" s="9">
        <v>62.86</v>
      </c>
      <c r="AM12" s="21">
        <v>3</v>
      </c>
      <c r="AN12" s="21">
        <f>IF(AM12="",0,VLOOKUP(AM12,Pointage[#All],2,FALSE)*AN$8)</f>
        <v>24</v>
      </c>
      <c r="AO12" s="22">
        <f t="shared" si="20"/>
        <v>78</v>
      </c>
      <c r="AP12" s="7"/>
      <c r="AQ12" s="21" t="str">
        <f t="shared" si="21"/>
        <v/>
      </c>
      <c r="AR12" s="29">
        <f>IF(AQ12="",0,VLOOKUP(AQ12,Pointage[#All],2,FALSE)*AR$8)</f>
        <v>0</v>
      </c>
      <c r="AS12" s="9">
        <v>62.12</v>
      </c>
      <c r="AT12" s="21">
        <f>IF(AS12=0,"",RANK(AS12,AS$10:AS$18,0))</f>
        <v>3</v>
      </c>
      <c r="AU12" s="21">
        <f>IF(AT12="",0,VLOOKUP(AT12,Pointage[#All],2,FALSE)*AU$8)</f>
        <v>20</v>
      </c>
      <c r="AV12" s="9">
        <v>66.11</v>
      </c>
      <c r="AW12" s="21">
        <f t="shared" si="22"/>
        <v>3</v>
      </c>
      <c r="AX12" s="21">
        <f>IF(AW12="",0,VLOOKUP(AW12,Pointage[#All],2,FALSE)*AX$8)</f>
        <v>16</v>
      </c>
      <c r="AY12" s="9">
        <v>67.39</v>
      </c>
      <c r="AZ12" s="21">
        <f t="shared" ref="AZ12:AZ18" si="35">IF(AY12=0,"",RANK(AY12,AY$10:AY$18,0))</f>
        <v>3</v>
      </c>
      <c r="BA12" s="21">
        <f>IF(AZ12="",0,VLOOKUP(AZ12,Pointage[#All],2,FALSE)*BA$8)</f>
        <v>24</v>
      </c>
      <c r="BB12" s="22">
        <f t="shared" si="23"/>
        <v>60</v>
      </c>
      <c r="BC12" s="9">
        <v>59.5</v>
      </c>
      <c r="BD12" s="21">
        <f t="shared" si="24"/>
        <v>1</v>
      </c>
      <c r="BE12" s="21">
        <f>IF(BD12="",0,VLOOKUP(BD12,Pointage[#All],2,FALSE)*BE$8)</f>
        <v>6</v>
      </c>
      <c r="BF12" s="9">
        <v>63.88</v>
      </c>
      <c r="BG12" s="21">
        <f t="shared" si="25"/>
        <v>1</v>
      </c>
      <c r="BH12" s="21">
        <f>IF(BG12="",0,VLOOKUP(BG12,Pointage[#All],2,FALSE)*BH$8)</f>
        <v>6</v>
      </c>
      <c r="BI12" s="9">
        <v>63.25</v>
      </c>
      <c r="BJ12" s="21">
        <v>5</v>
      </c>
      <c r="BK12" s="21">
        <f>IF(BJ12="",0,VLOOKUP(BJ12,Pointage[#All],2,FALSE)*BK$8)</f>
        <v>10</v>
      </c>
      <c r="BL12" s="22">
        <f t="shared" si="27"/>
        <v>22</v>
      </c>
      <c r="BM12" s="9">
        <v>68.483999999999995</v>
      </c>
      <c r="BN12" s="21">
        <f t="shared" si="28"/>
        <v>2</v>
      </c>
      <c r="BO12" s="21">
        <f>IF(BN12="",0,VLOOKUP(BN12,Pointage[#All],2,FALSE)*BO$8)</f>
        <v>20</v>
      </c>
      <c r="BP12" s="9">
        <v>68.471999999999994</v>
      </c>
      <c r="BQ12" s="21">
        <f t="shared" si="29"/>
        <v>1</v>
      </c>
      <c r="BR12" s="21">
        <f>IF(BQ12="",0,VLOOKUP(BQ12,Pointage[#All],2,FALSE)*BR$8)</f>
        <v>24</v>
      </c>
      <c r="BS12" s="9">
        <v>58.805</v>
      </c>
      <c r="BT12" s="21">
        <v>8</v>
      </c>
      <c r="BU12" s="21">
        <f>IF(BT12="",0,VLOOKUP(BT12,Pointage[#All],2,FALSE)*BU$8)</f>
        <v>0</v>
      </c>
      <c r="BV12" s="22">
        <f t="shared" si="31"/>
        <v>55</v>
      </c>
      <c r="BW12" s="51">
        <f t="shared" si="33"/>
        <v>79</v>
      </c>
      <c r="BX12" s="27" t="e">
        <f t="shared" si="32"/>
        <v>#DIV/0!</v>
      </c>
    </row>
    <row r="13" spans="1:76" x14ac:dyDescent="0.25">
      <c r="A13" s="7"/>
      <c r="B13" s="26" t="s">
        <v>95</v>
      </c>
      <c r="C13" s="44" t="s">
        <v>96</v>
      </c>
      <c r="D13" s="44" t="s">
        <v>97</v>
      </c>
      <c r="E13" s="9">
        <f t="shared" si="34"/>
        <v>290</v>
      </c>
      <c r="F13" s="21">
        <f t="shared" si="9"/>
        <v>3</v>
      </c>
      <c r="G13" s="21">
        <f t="shared" si="10"/>
        <v>1</v>
      </c>
      <c r="H13" s="21" t="str">
        <f t="shared" si="11"/>
        <v>Bronze</v>
      </c>
      <c r="I13" s="49">
        <v>62.314</v>
      </c>
      <c r="J13" s="21">
        <f t="shared" si="12"/>
        <v>2</v>
      </c>
      <c r="K13" s="21">
        <f>IF(J13="",0,VLOOKUP(J13,Pointage[#All],2,FALSE)*K$8)</f>
        <v>30</v>
      </c>
      <c r="L13" s="48">
        <v>62.347999999999999</v>
      </c>
      <c r="M13" s="21">
        <f t="shared" si="13"/>
        <v>4</v>
      </c>
      <c r="N13" s="21">
        <f>IF(M13="",0,VLOOKUP(M13,Pointage[#All],2,FALSE)*N$8)</f>
        <v>15</v>
      </c>
      <c r="O13" s="9"/>
      <c r="P13" s="21" t="str">
        <f t="shared" si="14"/>
        <v/>
      </c>
      <c r="Q13" s="21">
        <v>0</v>
      </c>
      <c r="R13" s="9">
        <v>66.12</v>
      </c>
      <c r="S13" s="21">
        <f>IF(R13=0,"",RANK(R13,R$10:R$18,0))</f>
        <v>1</v>
      </c>
      <c r="T13" s="21">
        <f>IF(S13="",0,VLOOKUP(S13,Pointage[#All],2,FALSE)*T$8)</f>
        <v>42</v>
      </c>
      <c r="U13" s="22">
        <f t="shared" si="15"/>
        <v>87</v>
      </c>
      <c r="V13" s="7"/>
      <c r="W13" s="21" t="str">
        <f t="shared" si="16"/>
        <v/>
      </c>
      <c r="X13" s="21">
        <f>IF(W13="",0,VLOOKUP(W13,Pointage[#All],2,FALSE)*X$8)</f>
        <v>0</v>
      </c>
      <c r="Y13" s="9"/>
      <c r="Z13" s="21" t="str">
        <f t="shared" si="17"/>
        <v/>
      </c>
      <c r="AA13" s="21">
        <f>IF(Z13="",0,VLOOKUP(Z13,Pointage[#All],2,FALSE)*AA$8)</f>
        <v>0</v>
      </c>
      <c r="AB13" s="9"/>
      <c r="AC13" s="21" t="str">
        <f t="shared" si="18"/>
        <v/>
      </c>
      <c r="AD13" s="21">
        <f>IF(AC13="",0,VLOOKUP(AC13,Pointage[#All],2,FALSE)*AD$8)</f>
        <v>0</v>
      </c>
      <c r="AE13" s="22">
        <f t="shared" si="19"/>
        <v>0</v>
      </c>
      <c r="AF13" s="7">
        <v>62.04</v>
      </c>
      <c r="AG13" s="21">
        <v>4</v>
      </c>
      <c r="AH13" s="21">
        <f>IF(AG13="",0,VLOOKUP(AG13,Pointage[#All],2,FALSE)*AH$8)</f>
        <v>18</v>
      </c>
      <c r="AI13" s="9">
        <v>62.73</v>
      </c>
      <c r="AJ13" s="21">
        <v>5</v>
      </c>
      <c r="AK13" s="21">
        <f>IF(AJ13="",0,VLOOKUP(AJ13,Pointage[#All],2,FALSE)*AK$8)</f>
        <v>12</v>
      </c>
      <c r="AL13" s="9">
        <v>61.31</v>
      </c>
      <c r="AM13" s="21">
        <v>5</v>
      </c>
      <c r="AN13" s="21">
        <f>IF(AM13="",0,VLOOKUP(AM13,Pointage[#All],2,FALSE)*AN$8)</f>
        <v>12</v>
      </c>
      <c r="AO13" s="22">
        <f t="shared" si="20"/>
        <v>42</v>
      </c>
      <c r="AP13" s="7"/>
      <c r="AQ13" s="21" t="str">
        <f t="shared" si="21"/>
        <v/>
      </c>
      <c r="AR13" s="29">
        <f>IF(AQ13="",0,VLOOKUP(AQ13,Pointage[#All],2,FALSE)*AR$8)</f>
        <v>0</v>
      </c>
      <c r="AS13" s="9">
        <v>69.55</v>
      </c>
      <c r="AT13" s="21">
        <f>IF(AS13=0,"",RANK(AS13,AS$10:AS$18,0))</f>
        <v>2</v>
      </c>
      <c r="AU13" s="21">
        <f>IF(AT13="",0,VLOOKUP(AT13,Pointage[#All],2,FALSE)*AU$8)</f>
        <v>25</v>
      </c>
      <c r="AV13" s="9">
        <v>68.47</v>
      </c>
      <c r="AW13" s="21">
        <f t="shared" si="22"/>
        <v>2</v>
      </c>
      <c r="AX13" s="21">
        <f>IF(AW13="",0,VLOOKUP(AW13,Pointage[#All],2,FALSE)*AX$8)</f>
        <v>20</v>
      </c>
      <c r="AY13" s="9">
        <v>73.44</v>
      </c>
      <c r="AZ13" s="21">
        <f t="shared" si="35"/>
        <v>1</v>
      </c>
      <c r="BA13" s="21">
        <f>IF(AZ13="",0,VLOOKUP(AZ13,Pointage[#All],2,FALSE)*BA$8)</f>
        <v>36</v>
      </c>
      <c r="BB13" s="22">
        <f t="shared" si="23"/>
        <v>81</v>
      </c>
      <c r="BC13" s="9"/>
      <c r="BD13" s="21" t="str">
        <f t="shared" si="24"/>
        <v/>
      </c>
      <c r="BE13" s="21">
        <f>IF(BD13="",0,VLOOKUP(BD13,Pointage[#All],2,FALSE)*BE$8)</f>
        <v>0</v>
      </c>
      <c r="BF13" s="9"/>
      <c r="BG13" s="21" t="str">
        <f t="shared" si="25"/>
        <v/>
      </c>
      <c r="BH13" s="21">
        <f>IF(BG13="",0,VLOOKUP(BG13,Pointage[#All],2,FALSE)*BH$8)</f>
        <v>0</v>
      </c>
      <c r="BI13" s="9"/>
      <c r="BJ13" s="21" t="str">
        <f t="shared" si="26"/>
        <v/>
      </c>
      <c r="BK13" s="21">
        <f>IF(BJ13="",0,VLOOKUP(BJ13,Pointage[#All],2,FALSE)*BK$8)</f>
        <v>0</v>
      </c>
      <c r="BL13" s="22">
        <f t="shared" si="27"/>
        <v>0</v>
      </c>
      <c r="BM13" s="9">
        <v>64.900000000000006</v>
      </c>
      <c r="BN13" s="21">
        <f t="shared" ref="BN13:BN18" si="36">IF(BM13=0,"",RANK(BM13,BM$10:BM$18,0))</f>
        <v>4</v>
      </c>
      <c r="BO13" s="21">
        <f>IF(BN13="",0,VLOOKUP(BN13,Pointage[#All],2,FALSE)*BO$8)</f>
        <v>12</v>
      </c>
      <c r="BP13" s="9">
        <v>66.388000000000005</v>
      </c>
      <c r="BQ13" s="21">
        <f t="shared" si="29"/>
        <v>4</v>
      </c>
      <c r="BR13" s="21">
        <f>IF(BQ13="",0,VLOOKUP(BQ13,Pointage[#All],2,FALSE)*BR$8)</f>
        <v>12</v>
      </c>
      <c r="BS13" s="9">
        <v>71</v>
      </c>
      <c r="BT13" s="21">
        <f t="shared" si="30"/>
        <v>2</v>
      </c>
      <c r="BU13" s="21">
        <f>IF(BT13="",0,VLOOKUP(BT13,Pointage[#All],2,FALSE)*BU$8)</f>
        <v>40</v>
      </c>
      <c r="BV13" s="22">
        <f t="shared" si="31"/>
        <v>80</v>
      </c>
      <c r="BW13" s="51">
        <f t="shared" si="33"/>
        <v>140</v>
      </c>
      <c r="BX13" s="27" t="e">
        <f t="shared" si="32"/>
        <v>#DIV/0!</v>
      </c>
    </row>
    <row r="14" spans="1:76" x14ac:dyDescent="0.25">
      <c r="A14" s="7"/>
      <c r="B14" s="26" t="s">
        <v>99</v>
      </c>
      <c r="C14" s="44" t="s">
        <v>100</v>
      </c>
      <c r="D14" s="44" t="s">
        <v>101</v>
      </c>
      <c r="E14" s="9">
        <f t="shared" si="34"/>
        <v>77</v>
      </c>
      <c r="F14" s="21">
        <f t="shared" si="9"/>
        <v>5</v>
      </c>
      <c r="G14" s="21">
        <f t="shared" si="10"/>
        <v>10</v>
      </c>
      <c r="H14" s="21" t="str">
        <f t="shared" si="11"/>
        <v/>
      </c>
      <c r="I14" s="49">
        <v>62.128999999999998</v>
      </c>
      <c r="J14" s="21">
        <f t="shared" si="12"/>
        <v>3</v>
      </c>
      <c r="K14" s="21">
        <f>IF(J14="",0,VLOOKUP(J14,Pointage[#All],2,FALSE)*K$8)</f>
        <v>24</v>
      </c>
      <c r="L14" s="48"/>
      <c r="M14" s="21" t="str">
        <f t="shared" si="13"/>
        <v/>
      </c>
      <c r="N14" s="21">
        <f>IF(M14="",0,VLOOKUP(M14,Pointage[#All],2,FALSE)*N$8)</f>
        <v>0</v>
      </c>
      <c r="O14" s="9"/>
      <c r="P14" s="21" t="str">
        <f t="shared" si="14"/>
        <v/>
      </c>
      <c r="Q14" s="21">
        <v>0</v>
      </c>
      <c r="R14" s="9">
        <v>60.93</v>
      </c>
      <c r="S14" s="21">
        <v>6</v>
      </c>
      <c r="T14" s="21">
        <f>IF(S14="",0,VLOOKUP(S14,Pointage[#All],2,FALSE)*T$8)</f>
        <v>7</v>
      </c>
      <c r="U14" s="22">
        <f t="shared" si="15"/>
        <v>31</v>
      </c>
      <c r="V14" s="7"/>
      <c r="W14" s="21" t="str">
        <f t="shared" si="16"/>
        <v/>
      </c>
      <c r="X14" s="21">
        <f>IF(W14="",0,VLOOKUP(W14,Pointage[#All],2,FALSE)*X$8)</f>
        <v>0</v>
      </c>
      <c r="Y14" s="9"/>
      <c r="Z14" s="21" t="str">
        <f t="shared" si="17"/>
        <v/>
      </c>
      <c r="AA14" s="21">
        <f>IF(Z14="",0,VLOOKUP(Z14,Pointage[#All],2,FALSE)*AA$8)</f>
        <v>0</v>
      </c>
      <c r="AB14" s="9"/>
      <c r="AC14" s="21" t="str">
        <f t="shared" si="18"/>
        <v/>
      </c>
      <c r="AD14" s="21">
        <f>IF(AC14="",0,VLOOKUP(AC14,Pointage[#All],2,FALSE)*AD$8)</f>
        <v>0</v>
      </c>
      <c r="AE14" s="22">
        <f t="shared" si="19"/>
        <v>0</v>
      </c>
      <c r="AF14" s="7">
        <v>61.85</v>
      </c>
      <c r="AG14" s="21">
        <v>5</v>
      </c>
      <c r="AH14" s="21">
        <f>IF(AG14="",0,VLOOKUP(AG14,Pointage[#All],2,FALSE)*AH$8)</f>
        <v>12</v>
      </c>
      <c r="AI14" s="9">
        <v>60.45</v>
      </c>
      <c r="AJ14" s="21">
        <v>6</v>
      </c>
      <c r="AK14" s="21">
        <f>IF(AJ14="",0,VLOOKUP(AJ14,Pointage[#All],2,FALSE)*AK$8)</f>
        <v>6</v>
      </c>
      <c r="AL14" s="9">
        <v>62.5</v>
      </c>
      <c r="AM14" s="21">
        <v>4</v>
      </c>
      <c r="AN14" s="21">
        <f>IF(AM14="",0,VLOOKUP(AM14,Pointage[#All],2,FALSE)*AN$8)</f>
        <v>18</v>
      </c>
      <c r="AO14" s="22">
        <f t="shared" si="20"/>
        <v>36</v>
      </c>
      <c r="AP14" s="7">
        <v>55.19</v>
      </c>
      <c r="AQ14" s="21">
        <f t="shared" si="21"/>
        <v>1</v>
      </c>
      <c r="AR14" s="29">
        <f>IF(AQ14="",0,VLOOKUP(AQ14,Pointage[#All],2,FALSE)*AR$8)</f>
        <v>0</v>
      </c>
      <c r="AS14" s="9" t="s">
        <v>159</v>
      </c>
      <c r="AT14" s="21">
        <v>5</v>
      </c>
      <c r="AU14" s="21">
        <f>IF(AT14="",0,VLOOKUP(AT14,Pointage[#All],2,FALSE)*AU$8)</f>
        <v>10</v>
      </c>
      <c r="AV14" s="9"/>
      <c r="AW14" s="21" t="str">
        <f t="shared" si="22"/>
        <v/>
      </c>
      <c r="AX14" s="21">
        <f>IF(AW14="",0,VLOOKUP(AW14,Pointage[#All],2,FALSE)*AX$8)</f>
        <v>0</v>
      </c>
      <c r="AY14" s="9"/>
      <c r="AZ14" s="21" t="str">
        <f t="shared" si="35"/>
        <v/>
      </c>
      <c r="BA14" s="21">
        <f>IF(AZ14="",0,VLOOKUP(AZ14,Pointage[#All],2,FALSE)*BA$8)</f>
        <v>0</v>
      </c>
      <c r="BB14" s="22">
        <f t="shared" si="23"/>
        <v>10</v>
      </c>
      <c r="BC14" s="9"/>
      <c r="BD14" s="21" t="str">
        <f t="shared" si="24"/>
        <v/>
      </c>
      <c r="BE14" s="21">
        <f>IF(BD14="",0,VLOOKUP(BD14,Pointage[#All],2,FALSE)*BE$8)</f>
        <v>0</v>
      </c>
      <c r="BF14" s="9"/>
      <c r="BG14" s="21" t="str">
        <f t="shared" si="25"/>
        <v/>
      </c>
      <c r="BH14" s="21">
        <f>IF(BG14="",0,VLOOKUP(BG14,Pointage[#All],2,FALSE)*BH$8)</f>
        <v>0</v>
      </c>
      <c r="BI14" s="9"/>
      <c r="BJ14" s="21" t="str">
        <f t="shared" si="26"/>
        <v/>
      </c>
      <c r="BK14" s="21">
        <f>IF(BJ14="",0,VLOOKUP(BJ14,Pointage[#All],2,FALSE)*BK$8)</f>
        <v>0</v>
      </c>
      <c r="BL14" s="22">
        <f t="shared" ref="BL14:BL18" si="37">IF(BE14="","",BE14+BH14+BK14)</f>
        <v>0</v>
      </c>
      <c r="BM14" s="9"/>
      <c r="BN14" s="21" t="str">
        <f t="shared" si="36"/>
        <v/>
      </c>
      <c r="BO14" s="21">
        <f>IF(BN14="",0,VLOOKUP(BN14,Pointage[#All],2,FALSE)*BO$8)</f>
        <v>0</v>
      </c>
      <c r="BP14" s="9"/>
      <c r="BQ14" s="21" t="str">
        <f>IF(BP14=0,"",RANK(BP14,BP$10:BP$18,0))</f>
        <v/>
      </c>
      <c r="BR14" s="21">
        <f>IF(BQ14="",0,VLOOKUP(BQ14,Pointage[#All],2,FALSE)*BR$8)</f>
        <v>0</v>
      </c>
      <c r="BS14" s="9"/>
      <c r="BT14" s="21" t="str">
        <f>IF(BS14=0,"",RANK(BS14,BS$10:BS$35,0))</f>
        <v/>
      </c>
      <c r="BU14" s="21">
        <f>IF(BT14="",0,VLOOKUP(BT14,Pointage[#All],2,FALSE)*BU$8)</f>
        <v>0</v>
      </c>
      <c r="BV14" s="22">
        <f t="shared" ref="BV14:BV16" si="38">IF(BO14="","",BO14+BR14+BU14)*1.25</f>
        <v>0</v>
      </c>
      <c r="BW14" s="51">
        <f t="shared" si="33"/>
        <v>25</v>
      </c>
      <c r="BX14" s="27" t="e">
        <f t="shared" si="32"/>
        <v>#DIV/0!</v>
      </c>
    </row>
    <row r="15" spans="1:76" x14ac:dyDescent="0.25">
      <c r="A15" s="7"/>
      <c r="B15" s="26" t="s">
        <v>102</v>
      </c>
      <c r="C15" s="44" t="s">
        <v>103</v>
      </c>
      <c r="D15" s="44" t="s">
        <v>104</v>
      </c>
      <c r="E15" s="9">
        <f t="shared" si="34"/>
        <v>26</v>
      </c>
      <c r="F15" s="21">
        <f t="shared" si="9"/>
        <v>7</v>
      </c>
      <c r="G15" s="21" t="str">
        <f t="shared" si="10"/>
        <v/>
      </c>
      <c r="H15" s="21" t="str">
        <f t="shared" si="11"/>
        <v/>
      </c>
      <c r="I15" s="49">
        <v>59.259</v>
      </c>
      <c r="J15" s="21">
        <f t="shared" si="12"/>
        <v>6</v>
      </c>
      <c r="K15" s="21">
        <f>IF(J15="",0,VLOOKUP(J15,Pointage[#All],2,FALSE)*K$8)</f>
        <v>6</v>
      </c>
      <c r="L15" s="48">
        <v>64.317999999999998</v>
      </c>
      <c r="M15" s="21">
        <f t="shared" si="13"/>
        <v>3</v>
      </c>
      <c r="N15" s="21">
        <f>IF(M15="",0,VLOOKUP(M15,Pointage[#All],2,FALSE)*N$8)</f>
        <v>20</v>
      </c>
      <c r="O15" s="9"/>
      <c r="P15" s="21" t="str">
        <f t="shared" si="14"/>
        <v/>
      </c>
      <c r="Q15" s="21">
        <v>0</v>
      </c>
      <c r="R15" s="9"/>
      <c r="S15" s="21" t="str">
        <f>IF(R15=0,"",RANK(R15,R$10:R$18,0))</f>
        <v/>
      </c>
      <c r="T15" s="21">
        <f>IF(S15="",0,VLOOKUP(S15,Pointage[#All],2,FALSE)*T$8)</f>
        <v>0</v>
      </c>
      <c r="U15" s="22">
        <f t="shared" si="15"/>
        <v>26</v>
      </c>
      <c r="V15" s="7"/>
      <c r="W15" s="21" t="str">
        <f t="shared" si="16"/>
        <v/>
      </c>
      <c r="X15" s="21">
        <f>IF(W15="",0,VLOOKUP(W15,Pointage[#All],2,FALSE)*X$8)</f>
        <v>0</v>
      </c>
      <c r="Y15" s="9"/>
      <c r="Z15" s="21" t="str">
        <f t="shared" si="17"/>
        <v/>
      </c>
      <c r="AA15" s="21">
        <f>IF(Z15="",0,VLOOKUP(Z15,Pointage[#All],2,FALSE)*AA$8)</f>
        <v>0</v>
      </c>
      <c r="AB15" s="9"/>
      <c r="AC15" s="21" t="str">
        <f t="shared" si="18"/>
        <v/>
      </c>
      <c r="AD15" s="21">
        <f>IF(AC15="",0,VLOOKUP(AC15,Pointage[#All],2,FALSE)*AD$8)</f>
        <v>0</v>
      </c>
      <c r="AE15" s="22">
        <f t="shared" si="19"/>
        <v>0</v>
      </c>
      <c r="AF15" s="7"/>
      <c r="AG15" s="21" t="str">
        <f>IF(AF15=0,"",RANK(AF15,AF$10:AF$18,0))</f>
        <v/>
      </c>
      <c r="AH15" s="21">
        <f>IF(AG15="",0,VLOOKUP(AG15,Pointage[#All],2,FALSE)*AH$8)</f>
        <v>0</v>
      </c>
      <c r="AI15" s="9"/>
      <c r="AJ15" s="21" t="str">
        <f>IF(AI15=0,"",RANK(AI15,AI$10:AI$18,0))</f>
        <v/>
      </c>
      <c r="AK15" s="21">
        <f>IF(AJ15="",0,VLOOKUP(AJ15,Pointage[#All],2,FALSE)*AK$8)</f>
        <v>0</v>
      </c>
      <c r="AL15" s="9"/>
      <c r="AM15" s="21" t="str">
        <f>IF(AL15=0,"",RANK(AL15,AL$10:AL$18,0))</f>
        <v/>
      </c>
      <c r="AN15" s="21">
        <f>IF(AM15="",0,VLOOKUP(AM15,Pointage[#All],2,FALSE)*AN$8)</f>
        <v>0</v>
      </c>
      <c r="AO15" s="22">
        <f t="shared" si="20"/>
        <v>0</v>
      </c>
      <c r="AP15" s="7"/>
      <c r="AQ15" s="21" t="str">
        <f t="shared" si="21"/>
        <v/>
      </c>
      <c r="AR15" s="29">
        <f>IF(AQ15="",0,VLOOKUP(AQ15,Pointage[#All],2,FALSE)*AR$8)</f>
        <v>0</v>
      </c>
      <c r="AS15" s="9"/>
      <c r="AT15" s="21" t="str">
        <f>IF(AS15=0,"",RANK(AS15,AS$10:AS$18,0))</f>
        <v/>
      </c>
      <c r="AU15" s="21">
        <f>IF(AT15="",0,VLOOKUP(AT15,Pointage[#All],2,FALSE)*AU$8)</f>
        <v>0</v>
      </c>
      <c r="AV15" s="9"/>
      <c r="AW15" s="21" t="str">
        <f t="shared" si="22"/>
        <v/>
      </c>
      <c r="AX15" s="21">
        <f>IF(AW15="",0,VLOOKUP(AW15,Pointage[#All],2,FALSE)*AX$8)</f>
        <v>0</v>
      </c>
      <c r="AY15" s="9"/>
      <c r="AZ15" s="21" t="str">
        <f t="shared" si="35"/>
        <v/>
      </c>
      <c r="BA15" s="21">
        <f>IF(AZ15="",0,VLOOKUP(AZ15,Pointage[#All],2,FALSE)*BA$8)</f>
        <v>0</v>
      </c>
      <c r="BB15" s="22">
        <f t="shared" si="23"/>
        <v>0</v>
      </c>
      <c r="BC15" s="9"/>
      <c r="BD15" s="21" t="str">
        <f t="shared" si="24"/>
        <v/>
      </c>
      <c r="BE15" s="21">
        <f>IF(BD15="",0,VLOOKUP(BD15,Pointage[#All],2,FALSE)*BE$8)</f>
        <v>0</v>
      </c>
      <c r="BF15" s="9"/>
      <c r="BG15" s="21" t="str">
        <f t="shared" si="25"/>
        <v/>
      </c>
      <c r="BH15" s="21">
        <f>IF(BG15="",0,VLOOKUP(BG15,Pointage[#All],2,FALSE)*BH$8)</f>
        <v>0</v>
      </c>
      <c r="BI15" s="9"/>
      <c r="BJ15" s="21" t="str">
        <f t="shared" si="26"/>
        <v/>
      </c>
      <c r="BK15" s="21">
        <f>IF(BJ15="",0,VLOOKUP(BJ15,Pointage[#All],2,FALSE)*BK$8)</f>
        <v>0</v>
      </c>
      <c r="BL15" s="22">
        <f t="shared" si="37"/>
        <v>0</v>
      </c>
      <c r="BM15" s="9"/>
      <c r="BN15" s="21" t="str">
        <f t="shared" si="36"/>
        <v/>
      </c>
      <c r="BO15" s="21">
        <f>IF(BN15="",0,VLOOKUP(BN15,Pointage[#All],2,FALSE)*BO$8)</f>
        <v>0</v>
      </c>
      <c r="BP15" s="9"/>
      <c r="BQ15" s="21" t="str">
        <f>IF(BP15=0,"",RANK(BP15,BP$10:BP$18,0))</f>
        <v/>
      </c>
      <c r="BR15" s="21">
        <f>IF(BQ15="",0,VLOOKUP(BQ15,Pointage[#All],2,FALSE)*BR$8)</f>
        <v>0</v>
      </c>
      <c r="BS15" s="9"/>
      <c r="BT15" s="21" t="str">
        <f>IF(BS15=0,"",RANK(BS15,BS$10:BS$35,0))</f>
        <v/>
      </c>
      <c r="BU15" s="21">
        <f>IF(BT15="",0,VLOOKUP(BT15,Pointage[#All],2,FALSE)*BU$8)</f>
        <v>0</v>
      </c>
      <c r="BV15" s="22">
        <f t="shared" si="38"/>
        <v>0</v>
      </c>
      <c r="BW15" s="51">
        <f t="shared" si="33"/>
        <v>0</v>
      </c>
      <c r="BX15" s="27" t="e">
        <f t="shared" si="32"/>
        <v>#DIV/0!</v>
      </c>
    </row>
    <row r="16" spans="1:76" x14ac:dyDescent="0.25">
      <c r="A16" s="7"/>
      <c r="B16" s="26" t="s">
        <v>206</v>
      </c>
      <c r="C16" s="44" t="s">
        <v>67</v>
      </c>
      <c r="D16" s="44" t="s">
        <v>207</v>
      </c>
      <c r="E16" s="21">
        <f t="shared" si="8"/>
        <v>70</v>
      </c>
      <c r="F16" s="21">
        <f t="shared" si="9"/>
        <v>6</v>
      </c>
      <c r="G16" s="21">
        <f t="shared" si="10"/>
        <v>8</v>
      </c>
      <c r="H16" s="21" t="str">
        <f t="shared" si="11"/>
        <v/>
      </c>
      <c r="I16" s="7"/>
      <c r="J16" s="21" t="str">
        <f t="shared" si="12"/>
        <v/>
      </c>
      <c r="K16" s="21">
        <f>IF(J16="",0,VLOOKUP(J16,Pointage[#All],2,FALSE)*K$8)</f>
        <v>0</v>
      </c>
      <c r="L16" s="9"/>
      <c r="M16" s="21" t="str">
        <f t="shared" si="13"/>
        <v/>
      </c>
      <c r="N16" s="21">
        <f>IF(M16="",0,VLOOKUP(M16,Pointage[#All],2,FALSE)*N$8)</f>
        <v>0</v>
      </c>
      <c r="O16" s="9"/>
      <c r="P16" s="21" t="str">
        <f t="shared" si="14"/>
        <v/>
      </c>
      <c r="Q16" s="21">
        <v>0</v>
      </c>
      <c r="R16" s="9"/>
      <c r="S16" s="21" t="str">
        <f>IF(R16=0,"",RANK(R16,R$10:R$18,0))</f>
        <v/>
      </c>
      <c r="T16" s="21">
        <f>IF(S16="",0,VLOOKUP(S16,Pointage[#All],2,FALSE)*T$8)</f>
        <v>0</v>
      </c>
      <c r="U16" s="22">
        <f t="shared" si="15"/>
        <v>0</v>
      </c>
      <c r="V16" s="7"/>
      <c r="W16" s="21" t="str">
        <f t="shared" si="16"/>
        <v/>
      </c>
      <c r="X16" s="21">
        <f>IF(W16="",0,VLOOKUP(W16,Pointage[#All],2,FALSE)*X$8)</f>
        <v>0</v>
      </c>
      <c r="Y16" s="9"/>
      <c r="Z16" s="21" t="str">
        <f t="shared" si="17"/>
        <v/>
      </c>
      <c r="AA16" s="21">
        <f>IF(Z16="",0,VLOOKUP(Z16,Pointage[#All],2,FALSE)*AA$8)</f>
        <v>0</v>
      </c>
      <c r="AB16" s="9"/>
      <c r="AC16" s="21" t="str">
        <f t="shared" si="18"/>
        <v/>
      </c>
      <c r="AD16" s="21">
        <f>IF(AC16="",0,VLOOKUP(AC16,Pointage[#All],2,FALSE)*AD$8)</f>
        <v>0</v>
      </c>
      <c r="AE16" s="22">
        <f t="shared" si="19"/>
        <v>0</v>
      </c>
      <c r="AF16" s="7"/>
      <c r="AG16" s="21" t="str">
        <f>IF(AF16=0,"",RANK(AF16,AF$10:AF$18,0))</f>
        <v/>
      </c>
      <c r="AH16" s="21">
        <f>IF(AG16="",0,VLOOKUP(AG16,Pointage[#All],2,FALSE)*AH$8)</f>
        <v>0</v>
      </c>
      <c r="AI16" s="9"/>
      <c r="AJ16" s="21" t="str">
        <f>IF(AI16=0,"",RANK(AI16,AI$10:AI$18,0))</f>
        <v/>
      </c>
      <c r="AK16" s="21">
        <f>IF(AJ16="",0,VLOOKUP(AJ16,Pointage[#All],2,FALSE)*AK$8)</f>
        <v>0</v>
      </c>
      <c r="AL16" s="9"/>
      <c r="AM16" s="21" t="str">
        <f>IF(AL16=0,"",RANK(AL16,AL$10:AL$18,0))</f>
        <v/>
      </c>
      <c r="AN16" s="21">
        <f>IF(AM16="",0,VLOOKUP(AM16,Pointage[#All],2,FALSE)*AN$8)</f>
        <v>0</v>
      </c>
      <c r="AO16" s="22">
        <f t="shared" si="20"/>
        <v>0</v>
      </c>
      <c r="AP16" s="7"/>
      <c r="AQ16" s="21" t="str">
        <f t="shared" si="21"/>
        <v/>
      </c>
      <c r="AR16" s="29">
        <f>IF(AQ16="",0,VLOOKUP(AQ16,Pointage[#All],2,FALSE)*AR$8)</f>
        <v>0</v>
      </c>
      <c r="AS16" s="9"/>
      <c r="AT16" s="21" t="str">
        <f>IF(AS16=0,"",RANK(AS16,AS$10:AS$18,0))</f>
        <v/>
      </c>
      <c r="AU16" s="21">
        <f>IF(AT16="",0,VLOOKUP(AT16,Pointage[#All],2,FALSE)*AU$8)</f>
        <v>0</v>
      </c>
      <c r="AV16" s="9"/>
      <c r="AW16" s="21" t="str">
        <f t="shared" si="22"/>
        <v/>
      </c>
      <c r="AX16" s="21">
        <f>IF(AW16="",0,VLOOKUP(AW16,Pointage[#All],2,FALSE)*AX$8)</f>
        <v>0</v>
      </c>
      <c r="AY16" s="9"/>
      <c r="AZ16" s="21" t="str">
        <f t="shared" si="35"/>
        <v/>
      </c>
      <c r="BA16" s="21">
        <f>IF(AZ16="",0,VLOOKUP(AZ16,Pointage[#All],2,FALSE)*BA$8)</f>
        <v>0</v>
      </c>
      <c r="BB16" s="22">
        <f t="shared" si="23"/>
        <v>0</v>
      </c>
      <c r="BC16" s="9"/>
      <c r="BD16" s="21" t="str">
        <f t="shared" si="24"/>
        <v/>
      </c>
      <c r="BE16" s="21">
        <f>IF(BD16="",0,VLOOKUP(BD16,Pointage[#All],2,FALSE)*BE$8)</f>
        <v>0</v>
      </c>
      <c r="BF16" s="9"/>
      <c r="BG16" s="21" t="str">
        <f t="shared" si="25"/>
        <v/>
      </c>
      <c r="BH16" s="21">
        <f>IF(BG16="",0,VLOOKUP(BG16,Pointage[#All],2,FALSE)*BH$8)</f>
        <v>0</v>
      </c>
      <c r="BI16" s="9"/>
      <c r="BJ16" s="21" t="str">
        <f t="shared" si="26"/>
        <v/>
      </c>
      <c r="BK16" s="21">
        <f>IF(BJ16="",0,VLOOKUP(BJ16,Pointage[#All],2,FALSE)*BK$8)</f>
        <v>0</v>
      </c>
      <c r="BL16" s="22">
        <f t="shared" si="37"/>
        <v>0</v>
      </c>
      <c r="BM16" s="9">
        <v>66.665999999999997</v>
      </c>
      <c r="BN16" s="21">
        <f t="shared" si="36"/>
        <v>3</v>
      </c>
      <c r="BO16" s="21">
        <f>IF(BN16="",0,VLOOKUP(BN16,Pointage[#All],2,FALSE)*BO$8)</f>
        <v>16</v>
      </c>
      <c r="BP16" s="9">
        <v>66.665999999999997</v>
      </c>
      <c r="BQ16" s="21">
        <f>IF(BP16=0,"",RANK(BP16,BP$10:BP$18,0))</f>
        <v>3</v>
      </c>
      <c r="BR16" s="21">
        <f>IF(BQ16="",0,VLOOKUP(BQ16,Pointage[#All],2,FALSE)*BR$8)</f>
        <v>16</v>
      </c>
      <c r="BS16" s="9">
        <v>67</v>
      </c>
      <c r="BT16" s="21">
        <v>4</v>
      </c>
      <c r="BU16" s="21">
        <f>IF(BT16="",0,VLOOKUP(BT16,Pointage[#All],2,FALSE)*BU$8)</f>
        <v>24</v>
      </c>
      <c r="BV16" s="22">
        <f t="shared" si="38"/>
        <v>70</v>
      </c>
      <c r="BW16" s="51">
        <f t="shared" si="33"/>
        <v>30</v>
      </c>
      <c r="BX16" s="27" t="e">
        <f t="shared" si="32"/>
        <v>#DIV/0!</v>
      </c>
    </row>
    <row r="17" spans="1:76" x14ac:dyDescent="0.25">
      <c r="A17" s="7"/>
      <c r="B17" s="26"/>
      <c r="C17" s="44"/>
      <c r="D17" s="44"/>
      <c r="E17" s="21">
        <f t="shared" si="8"/>
        <v>0</v>
      </c>
      <c r="F17" s="21" t="str">
        <f t="shared" si="9"/>
        <v/>
      </c>
      <c r="G17" s="21" t="str">
        <f t="shared" si="10"/>
        <v/>
      </c>
      <c r="H17" s="21" t="str">
        <f t="shared" ref="H17:H18" si="39">IF(F17=1,"Or",IF(F17=2,"Argent",IF(F17=3,"Bronze","")))</f>
        <v/>
      </c>
      <c r="I17" s="7"/>
      <c r="J17" s="21" t="str">
        <f t="shared" si="12"/>
        <v/>
      </c>
      <c r="K17" s="21">
        <f>IF(J17="",0,VLOOKUP(J17,Pointage[#All],2,FALSE)*K$8)</f>
        <v>0</v>
      </c>
      <c r="L17" s="9"/>
      <c r="M17" s="21" t="str">
        <f t="shared" si="13"/>
        <v/>
      </c>
      <c r="N17" s="21">
        <f>IF(M17="",0,VLOOKUP(M17,Pointage[#All],2,FALSE)*N$8)</f>
        <v>0</v>
      </c>
      <c r="O17" s="9"/>
      <c r="P17" s="21" t="str">
        <f t="shared" si="14"/>
        <v/>
      </c>
      <c r="Q17" s="21">
        <v>0</v>
      </c>
      <c r="R17" s="9"/>
      <c r="S17" s="21" t="str">
        <f>IF(R17=0,"",RANK(R17,R$10:R$18,0))</f>
        <v/>
      </c>
      <c r="T17" s="21">
        <f>IF(S17="",0,VLOOKUP(S17,Pointage[#All],2,FALSE)*T$8)</f>
        <v>0</v>
      </c>
      <c r="U17" s="22">
        <f t="shared" ref="U17:U18" si="40">IF(K17="","",K17+N17+T17)</f>
        <v>0</v>
      </c>
      <c r="V17" s="7"/>
      <c r="W17" s="21" t="str">
        <f t="shared" si="16"/>
        <v/>
      </c>
      <c r="X17" s="21">
        <f>IF(W17="",0,VLOOKUP(W17,Pointage[#All],2,FALSE)*X$8)</f>
        <v>0</v>
      </c>
      <c r="Y17" s="9"/>
      <c r="Z17" s="21" t="str">
        <f t="shared" si="17"/>
        <v/>
      </c>
      <c r="AA17" s="21">
        <f>IF(Z17="",0,VLOOKUP(Z17,Pointage[#All],2,FALSE)*AA$8)</f>
        <v>0</v>
      </c>
      <c r="AB17" s="9"/>
      <c r="AC17" s="21" t="str">
        <f t="shared" si="18"/>
        <v/>
      </c>
      <c r="AD17" s="21">
        <f>IF(AC17="",0,VLOOKUP(AC17,Pointage[#All],2,FALSE)*AD$8)</f>
        <v>0</v>
      </c>
      <c r="AE17" s="22">
        <f t="shared" ref="AE17:AE18" si="41">IF(X17="","",X17+AA17+AD17)</f>
        <v>0</v>
      </c>
      <c r="AF17" s="7"/>
      <c r="AG17" s="21" t="str">
        <f>IF(AF17=0,"",RANK(AF17,AF$10:AF$18,0))</f>
        <v/>
      </c>
      <c r="AH17" s="21">
        <f>IF(AG17="",0,VLOOKUP(AG17,Pointage[#All],2,FALSE)*AH$8)</f>
        <v>0</v>
      </c>
      <c r="AI17" s="9"/>
      <c r="AJ17" s="21" t="str">
        <f>IF(AI17=0,"",RANK(AI17,AI$10:AI$18,0))</f>
        <v/>
      </c>
      <c r="AK17" s="21">
        <f>IF(AJ17="",0,VLOOKUP(AJ17,Pointage[#All],2,FALSE)*AK$8)</f>
        <v>0</v>
      </c>
      <c r="AL17" s="9"/>
      <c r="AM17" s="21" t="str">
        <f>IF(AL17=0,"",RANK(AL17,AL$10:AL$18,0))</f>
        <v/>
      </c>
      <c r="AN17" s="21">
        <f>IF(AM17="",0,VLOOKUP(AM17,Pointage[#All],2,FALSE)*AN$8)</f>
        <v>0</v>
      </c>
      <c r="AO17" s="22">
        <f t="shared" ref="AO17:AO18" si="42">IF(AH17="","",AH17+AK17+AN17)</f>
        <v>0</v>
      </c>
      <c r="AP17" s="7"/>
      <c r="AQ17" s="21" t="str">
        <f t="shared" si="21"/>
        <v/>
      </c>
      <c r="AR17" s="29">
        <f>IF(AQ17="",0,VLOOKUP(AQ17,Pointage[#All],2,FALSE)*AR$8)</f>
        <v>0</v>
      </c>
      <c r="AS17" s="9"/>
      <c r="AT17" s="21" t="str">
        <f>IF(AS17=0,"",RANK(AS17,AS$10:AS$18,0))</f>
        <v/>
      </c>
      <c r="AU17" s="21">
        <f>IF(AT17="",0,VLOOKUP(AT17,Pointage[#All],2,FALSE)*AU$8)</f>
        <v>0</v>
      </c>
      <c r="AV17" s="9"/>
      <c r="AW17" s="21" t="str">
        <f t="shared" si="22"/>
        <v/>
      </c>
      <c r="AX17" s="21">
        <f>IF(AW17="",0,VLOOKUP(AW17,Pointage[#All],2,FALSE)*AX$8)</f>
        <v>0</v>
      </c>
      <c r="AY17" s="9"/>
      <c r="AZ17" s="21" t="str">
        <f t="shared" si="35"/>
        <v/>
      </c>
      <c r="BA17" s="21">
        <f>IF(AZ17="",0,VLOOKUP(AZ17,Pointage[#All],2,FALSE)*BA$8)</f>
        <v>0</v>
      </c>
      <c r="BB17" s="22">
        <f t="shared" ref="BB17:BB18" si="43">IF(AU17="","",AU17+AX17+BA17)</f>
        <v>0</v>
      </c>
      <c r="BC17" s="9"/>
      <c r="BD17" s="21" t="str">
        <f t="shared" si="24"/>
        <v/>
      </c>
      <c r="BE17" s="21">
        <f>IF(BD17="",0,VLOOKUP(BD17,Pointage[#All],2,FALSE)*BE$8)</f>
        <v>0</v>
      </c>
      <c r="BF17" s="9"/>
      <c r="BG17" s="21" t="str">
        <f t="shared" si="25"/>
        <v/>
      </c>
      <c r="BH17" s="21">
        <f>IF(BG17="",0,VLOOKUP(BG17,Pointage[#All],2,FALSE)*BH$8)</f>
        <v>0</v>
      </c>
      <c r="BI17" s="9"/>
      <c r="BJ17" s="21" t="str">
        <f t="shared" si="26"/>
        <v/>
      </c>
      <c r="BK17" s="21">
        <f>IF(BJ17="",0,VLOOKUP(BJ17,Pointage[#All],2,FALSE)*BK$8)</f>
        <v>0</v>
      </c>
      <c r="BL17" s="22">
        <f t="shared" si="37"/>
        <v>0</v>
      </c>
      <c r="BM17" s="9"/>
      <c r="BN17" s="21" t="str">
        <f t="shared" si="36"/>
        <v/>
      </c>
      <c r="BO17" s="21">
        <f>IF(BN17="",0,VLOOKUP(BN17,Pointage[#All],2,FALSE)*BO$8)</f>
        <v>0</v>
      </c>
      <c r="BP17" s="9"/>
      <c r="BQ17" s="21" t="str">
        <f>IF(BP17=0,"",RANK(BP17,BP$10:BP$18,0))</f>
        <v/>
      </c>
      <c r="BR17" s="21">
        <f>IF(BQ17="",0,VLOOKUP(BQ17,Pointage[#All],2,FALSE)*BR$8)</f>
        <v>0</v>
      </c>
      <c r="BS17" s="9"/>
      <c r="BT17" s="21" t="str">
        <f>IF(BS17=0,"",RANK(BS17,BS$10:BS$35,0))</f>
        <v/>
      </c>
      <c r="BU17" s="21">
        <f>IF(BT17="",0,VLOOKUP(BT17,Pointage[#All],2,FALSE)*BU$8)</f>
        <v>0</v>
      </c>
      <c r="BV17" s="22">
        <f t="shared" ref="BV17:BV18" si="44">IF(BO17="","",BO17+BR17+BU17)*1.25</f>
        <v>0</v>
      </c>
      <c r="BW17" s="51">
        <f t="shared" si="33"/>
        <v>0</v>
      </c>
      <c r="BX17" s="27" t="e">
        <f t="shared" si="32"/>
        <v>#DIV/0!</v>
      </c>
    </row>
    <row r="18" spans="1:76" x14ac:dyDescent="0.25">
      <c r="A18" s="7"/>
      <c r="B18" s="26"/>
      <c r="C18" s="44"/>
      <c r="D18" s="44"/>
      <c r="E18" s="21">
        <f t="shared" si="8"/>
        <v>0</v>
      </c>
      <c r="F18" s="21" t="str">
        <f t="shared" si="9"/>
        <v/>
      </c>
      <c r="G18" s="21" t="str">
        <f t="shared" si="10"/>
        <v/>
      </c>
      <c r="H18" s="21" t="str">
        <f t="shared" si="39"/>
        <v/>
      </c>
      <c r="I18" s="7"/>
      <c r="J18" s="21" t="str">
        <f t="shared" si="12"/>
        <v/>
      </c>
      <c r="K18" s="21">
        <f>IF(J18="",0,VLOOKUP(J18,Pointage[#All],2,FALSE)*K$8)</f>
        <v>0</v>
      </c>
      <c r="L18" s="9"/>
      <c r="M18" s="21" t="str">
        <f t="shared" si="13"/>
        <v/>
      </c>
      <c r="N18" s="21">
        <f>IF(M18="",0,VLOOKUP(M18,Pointage[#All],2,FALSE)*N$8)</f>
        <v>0</v>
      </c>
      <c r="O18" s="9"/>
      <c r="P18" s="21" t="str">
        <f t="shared" si="14"/>
        <v/>
      </c>
      <c r="Q18" s="21">
        <v>0</v>
      </c>
      <c r="R18" s="9"/>
      <c r="S18" s="21" t="str">
        <f>IF(R18=0,"",RANK(R18,R$10:R$18,0))</f>
        <v/>
      </c>
      <c r="T18" s="21">
        <f>IF(S18="",0,VLOOKUP(S18,Pointage[#All],2,FALSE)*T$8)</f>
        <v>0</v>
      </c>
      <c r="U18" s="22">
        <f t="shared" si="40"/>
        <v>0</v>
      </c>
      <c r="V18" s="7"/>
      <c r="W18" s="21" t="str">
        <f t="shared" si="16"/>
        <v/>
      </c>
      <c r="X18" s="21">
        <f>IF(W18="",0,VLOOKUP(W18,Pointage[#All],2,FALSE)*X$8)</f>
        <v>0</v>
      </c>
      <c r="Y18" s="9"/>
      <c r="Z18" s="21" t="str">
        <f t="shared" si="17"/>
        <v/>
      </c>
      <c r="AA18" s="21">
        <f>IF(Z18="",0,VLOOKUP(Z18,Pointage[#All],2,FALSE)*AA$8)</f>
        <v>0</v>
      </c>
      <c r="AB18" s="9"/>
      <c r="AC18" s="21" t="str">
        <f t="shared" si="18"/>
        <v/>
      </c>
      <c r="AD18" s="21">
        <f>IF(AC18="",0,VLOOKUP(AC18,Pointage[#All],2,FALSE)*AD$8)</f>
        <v>0</v>
      </c>
      <c r="AE18" s="22">
        <f t="shared" si="41"/>
        <v>0</v>
      </c>
      <c r="AF18" s="7"/>
      <c r="AG18" s="21" t="str">
        <f>IF(AF18=0,"",RANK(AF18,AF$10:AF$18,0))</f>
        <v/>
      </c>
      <c r="AH18" s="21">
        <f>IF(AG18="",0,VLOOKUP(AG18,Pointage[#All],2,FALSE)*AH$8)</f>
        <v>0</v>
      </c>
      <c r="AI18" s="9"/>
      <c r="AJ18" s="21" t="str">
        <f>IF(AI18=0,"",RANK(AI18,AI$10:AI$18,0))</f>
        <v/>
      </c>
      <c r="AK18" s="21">
        <f>IF(AJ18="",0,VLOOKUP(AJ18,Pointage[#All],2,FALSE)*AK$8)</f>
        <v>0</v>
      </c>
      <c r="AL18" s="9"/>
      <c r="AM18" s="21" t="str">
        <f>IF(AL18=0,"",RANK(AL18,AL$10:AL$18,0))</f>
        <v/>
      </c>
      <c r="AN18" s="21">
        <f>IF(AM18="",0,VLOOKUP(AM18,Pointage[#All],2,FALSE)*AN$8)</f>
        <v>0</v>
      </c>
      <c r="AO18" s="22">
        <f t="shared" si="42"/>
        <v>0</v>
      </c>
      <c r="AP18" s="7"/>
      <c r="AQ18" s="21" t="str">
        <f t="shared" si="21"/>
        <v/>
      </c>
      <c r="AR18" s="29">
        <f>IF(AQ18="",0,VLOOKUP(AQ18,Pointage[#All],2,FALSE)*AR$8)</f>
        <v>0</v>
      </c>
      <c r="AS18" s="9"/>
      <c r="AT18" s="21" t="str">
        <f>IF(AS18=0,"",RANK(AS18,AS$10:AS$18,0))</f>
        <v/>
      </c>
      <c r="AU18" s="21">
        <f>IF(AT18="",0,VLOOKUP(AT18,Pointage[#All],2,FALSE)*AU$8)</f>
        <v>0</v>
      </c>
      <c r="AV18" s="9"/>
      <c r="AW18" s="21" t="str">
        <f t="shared" si="22"/>
        <v/>
      </c>
      <c r="AX18" s="21">
        <f>IF(AW18="",0,VLOOKUP(AW18,Pointage[#All],2,FALSE)*AX$8)</f>
        <v>0</v>
      </c>
      <c r="AY18" s="9"/>
      <c r="AZ18" s="21" t="str">
        <f t="shared" si="35"/>
        <v/>
      </c>
      <c r="BA18" s="21">
        <f>IF(AZ18="",0,VLOOKUP(AZ18,Pointage[#All],2,FALSE)*BA$8)</f>
        <v>0</v>
      </c>
      <c r="BB18" s="22">
        <f t="shared" si="43"/>
        <v>0</v>
      </c>
      <c r="BC18" s="9"/>
      <c r="BD18" s="21" t="str">
        <f t="shared" si="24"/>
        <v/>
      </c>
      <c r="BE18" s="21">
        <f>IF(BD18="",0,VLOOKUP(BD18,Pointage[#All],2,FALSE)*BE$8)</f>
        <v>0</v>
      </c>
      <c r="BF18" s="9"/>
      <c r="BG18" s="21" t="str">
        <f t="shared" si="25"/>
        <v/>
      </c>
      <c r="BH18" s="21">
        <f>IF(BG18="",0,VLOOKUP(BG18,Pointage[#All],2,FALSE)*BH$8)</f>
        <v>0</v>
      </c>
      <c r="BI18" s="9"/>
      <c r="BJ18" s="21" t="str">
        <f t="shared" si="26"/>
        <v/>
      </c>
      <c r="BK18" s="21">
        <f>IF(BJ18="",0,VLOOKUP(BJ18,Pointage[#All],2,FALSE)*BK$8)</f>
        <v>0</v>
      </c>
      <c r="BL18" s="22">
        <f t="shared" si="37"/>
        <v>0</v>
      </c>
      <c r="BM18" s="9"/>
      <c r="BN18" s="21" t="str">
        <f t="shared" si="36"/>
        <v/>
      </c>
      <c r="BO18" s="21">
        <f>IF(BN18="",0,VLOOKUP(BN18,Pointage[#All],2,FALSE)*BO$8)</f>
        <v>0</v>
      </c>
      <c r="BP18" s="9"/>
      <c r="BQ18" s="21" t="str">
        <f>IF(BP18=0,"",RANK(BP18,BP$10:BP$18,0))</f>
        <v/>
      </c>
      <c r="BR18" s="21">
        <f>IF(BQ18="",0,VLOOKUP(BQ18,Pointage[#All],2,FALSE)*BR$8)</f>
        <v>0</v>
      </c>
      <c r="BS18" s="9"/>
      <c r="BT18" s="21" t="str">
        <f>IF(BS18=0,"",RANK(BS18,BS$10:BS$35,0))</f>
        <v/>
      </c>
      <c r="BU18" s="21">
        <f>IF(BT18="",0,VLOOKUP(BT18,Pointage[#All],2,FALSE)*BU$8)</f>
        <v>0</v>
      </c>
      <c r="BV18" s="22">
        <f t="shared" si="44"/>
        <v>0</v>
      </c>
      <c r="BW18" s="51">
        <f t="shared" si="33"/>
        <v>0</v>
      </c>
      <c r="BX18" s="27" t="e">
        <f t="shared" si="32"/>
        <v>#DIV/0!</v>
      </c>
    </row>
    <row r="19" spans="1:76" ht="15" customHeight="1" x14ac:dyDescent="0.25">
      <c r="A19" s="72" t="s">
        <v>42</v>
      </c>
      <c r="B19" s="73"/>
      <c r="C19" s="73"/>
      <c r="D19" s="73"/>
      <c r="E19" s="73"/>
      <c r="F19" s="73"/>
      <c r="G19" s="73"/>
      <c r="H19" s="74"/>
      <c r="I19" s="2" t="s">
        <v>22</v>
      </c>
      <c r="J19" s="19" t="s">
        <v>23</v>
      </c>
      <c r="K19" s="10">
        <v>1</v>
      </c>
      <c r="L19" s="1" t="s">
        <v>24</v>
      </c>
      <c r="M19" s="19" t="s">
        <v>23</v>
      </c>
      <c r="N19" s="10"/>
      <c r="O19" s="6" t="s">
        <v>25</v>
      </c>
      <c r="P19" s="19" t="s">
        <v>23</v>
      </c>
      <c r="Q19" s="10"/>
      <c r="R19" s="1" t="s">
        <v>36</v>
      </c>
      <c r="S19" s="19" t="s">
        <v>23</v>
      </c>
      <c r="T19" s="10"/>
      <c r="U19" s="65" t="s">
        <v>26</v>
      </c>
      <c r="V19" s="2" t="s">
        <v>22</v>
      </c>
      <c r="W19" s="19" t="s">
        <v>23</v>
      </c>
      <c r="X19" s="16"/>
      <c r="Y19" s="1" t="s">
        <v>24</v>
      </c>
      <c r="Z19" s="19" t="s">
        <v>23</v>
      </c>
      <c r="AA19" s="16">
        <v>1</v>
      </c>
      <c r="AB19" s="1" t="s">
        <v>36</v>
      </c>
      <c r="AC19" s="19" t="s">
        <v>23</v>
      </c>
      <c r="AD19" s="16"/>
      <c r="AE19" s="65" t="s">
        <v>26</v>
      </c>
      <c r="AF19" s="2" t="s">
        <v>22</v>
      </c>
      <c r="AG19" s="19" t="s">
        <v>23</v>
      </c>
      <c r="AH19" s="10"/>
      <c r="AI19" s="1" t="s">
        <v>24</v>
      </c>
      <c r="AJ19" s="19" t="s">
        <v>23</v>
      </c>
      <c r="AK19" s="10"/>
      <c r="AL19" s="1" t="s">
        <v>36</v>
      </c>
      <c r="AM19" s="19" t="s">
        <v>23</v>
      </c>
      <c r="AN19" s="10"/>
      <c r="AO19" s="63" t="s">
        <v>26</v>
      </c>
      <c r="AP19" s="2" t="s">
        <v>22</v>
      </c>
      <c r="AQ19" s="19" t="s">
        <v>23</v>
      </c>
      <c r="AR19" s="15"/>
      <c r="AS19" s="1" t="s">
        <v>24</v>
      </c>
      <c r="AT19" s="19" t="s">
        <v>23</v>
      </c>
      <c r="AU19" s="16">
        <v>1</v>
      </c>
      <c r="AV19" s="6" t="s">
        <v>25</v>
      </c>
      <c r="AW19" s="19" t="s">
        <v>23</v>
      </c>
      <c r="AX19" s="16"/>
      <c r="AY19" s="1" t="s">
        <v>36</v>
      </c>
      <c r="AZ19" s="19" t="s">
        <v>23</v>
      </c>
      <c r="BA19" s="16">
        <v>6</v>
      </c>
      <c r="BB19" s="65" t="s">
        <v>26</v>
      </c>
      <c r="BC19" s="1" t="s">
        <v>24</v>
      </c>
      <c r="BD19" s="19" t="s">
        <v>23</v>
      </c>
      <c r="BE19" s="10">
        <v>2</v>
      </c>
      <c r="BF19" s="6" t="s">
        <v>25</v>
      </c>
      <c r="BG19" s="19" t="s">
        <v>23</v>
      </c>
      <c r="BH19" s="10">
        <v>1</v>
      </c>
      <c r="BI19" s="1" t="s">
        <v>36</v>
      </c>
      <c r="BJ19" s="19" t="s">
        <v>23</v>
      </c>
      <c r="BK19" s="10">
        <v>5</v>
      </c>
      <c r="BL19" s="65" t="s">
        <v>26</v>
      </c>
      <c r="BM19" s="6" t="s">
        <v>24</v>
      </c>
      <c r="BN19" s="19" t="s">
        <v>23</v>
      </c>
      <c r="BO19" s="55">
        <v>3</v>
      </c>
      <c r="BP19" s="6" t="s">
        <v>25</v>
      </c>
      <c r="BQ19" s="19" t="s">
        <v>23</v>
      </c>
      <c r="BR19" s="55">
        <v>4</v>
      </c>
      <c r="BS19" s="1" t="s">
        <v>36</v>
      </c>
      <c r="BT19" s="19" t="s">
        <v>23</v>
      </c>
      <c r="BU19" s="55">
        <v>8</v>
      </c>
      <c r="BV19" s="65" t="s">
        <v>26</v>
      </c>
      <c r="BW19" s="65" t="s">
        <v>26</v>
      </c>
    </row>
    <row r="20" spans="1:76" x14ac:dyDescent="0.25">
      <c r="A20" s="75"/>
      <c r="B20" s="76"/>
      <c r="C20" s="76"/>
      <c r="D20" s="76"/>
      <c r="E20" s="76"/>
      <c r="F20" s="76"/>
      <c r="G20" s="76"/>
      <c r="H20" s="77"/>
      <c r="I20" s="2" t="s">
        <v>27</v>
      </c>
      <c r="J20" s="1" t="s">
        <v>28</v>
      </c>
      <c r="K20" s="1" t="s">
        <v>29</v>
      </c>
      <c r="L20" s="1" t="s">
        <v>27</v>
      </c>
      <c r="M20" s="1" t="s">
        <v>28</v>
      </c>
      <c r="N20" s="1" t="s">
        <v>29</v>
      </c>
      <c r="O20" s="1" t="s">
        <v>27</v>
      </c>
      <c r="P20" s="1" t="s">
        <v>28</v>
      </c>
      <c r="Q20" s="1" t="s">
        <v>29</v>
      </c>
      <c r="R20" s="1" t="s">
        <v>27</v>
      </c>
      <c r="S20" s="1" t="s">
        <v>28</v>
      </c>
      <c r="T20" s="1" t="s">
        <v>29</v>
      </c>
      <c r="U20" s="65"/>
      <c r="V20" s="2" t="s">
        <v>27</v>
      </c>
      <c r="W20" s="1" t="s">
        <v>28</v>
      </c>
      <c r="X20" s="1" t="s">
        <v>29</v>
      </c>
      <c r="Y20" s="1" t="s">
        <v>27</v>
      </c>
      <c r="Z20" s="1" t="s">
        <v>28</v>
      </c>
      <c r="AA20" s="1" t="s">
        <v>29</v>
      </c>
      <c r="AB20" s="1" t="s">
        <v>27</v>
      </c>
      <c r="AC20" s="1" t="s">
        <v>28</v>
      </c>
      <c r="AD20" s="1" t="s">
        <v>29</v>
      </c>
      <c r="AE20" s="65"/>
      <c r="AF20" s="2" t="s">
        <v>27</v>
      </c>
      <c r="AG20" s="1" t="s">
        <v>28</v>
      </c>
      <c r="AH20" s="1" t="s">
        <v>29</v>
      </c>
      <c r="AI20" s="1" t="s">
        <v>27</v>
      </c>
      <c r="AJ20" s="1" t="s">
        <v>28</v>
      </c>
      <c r="AK20" s="1" t="s">
        <v>29</v>
      </c>
      <c r="AL20" s="1" t="s">
        <v>27</v>
      </c>
      <c r="AM20" s="1" t="s">
        <v>28</v>
      </c>
      <c r="AN20" s="1" t="s">
        <v>29</v>
      </c>
      <c r="AO20" s="64"/>
      <c r="AP20" s="2" t="s">
        <v>27</v>
      </c>
      <c r="AQ20" s="1" t="s">
        <v>28</v>
      </c>
      <c r="AR20" s="1" t="s">
        <v>29</v>
      </c>
      <c r="AS20" s="1" t="s">
        <v>27</v>
      </c>
      <c r="AT20" s="1" t="s">
        <v>28</v>
      </c>
      <c r="AU20" s="1" t="s">
        <v>29</v>
      </c>
      <c r="AV20" s="1" t="s">
        <v>27</v>
      </c>
      <c r="AW20" s="1" t="s">
        <v>28</v>
      </c>
      <c r="AX20" s="1" t="s">
        <v>29</v>
      </c>
      <c r="AY20" s="1" t="s">
        <v>27</v>
      </c>
      <c r="AZ20" s="1" t="s">
        <v>28</v>
      </c>
      <c r="BA20" s="1" t="s">
        <v>29</v>
      </c>
      <c r="BB20" s="65"/>
      <c r="BC20" s="1" t="s">
        <v>27</v>
      </c>
      <c r="BD20" s="1" t="s">
        <v>28</v>
      </c>
      <c r="BE20" s="1" t="s">
        <v>29</v>
      </c>
      <c r="BF20" s="1" t="s">
        <v>27</v>
      </c>
      <c r="BG20" s="1" t="s">
        <v>28</v>
      </c>
      <c r="BH20" s="1" t="s">
        <v>29</v>
      </c>
      <c r="BI20" s="1" t="s">
        <v>27</v>
      </c>
      <c r="BJ20" s="1" t="s">
        <v>28</v>
      </c>
      <c r="BK20" s="1" t="s">
        <v>29</v>
      </c>
      <c r="BL20" s="65"/>
      <c r="BM20" s="1" t="s">
        <v>27</v>
      </c>
      <c r="BN20" s="1" t="s">
        <v>28</v>
      </c>
      <c r="BO20" s="1" t="s">
        <v>29</v>
      </c>
      <c r="BP20" s="1" t="s">
        <v>27</v>
      </c>
      <c r="BQ20" s="1" t="s">
        <v>28</v>
      </c>
      <c r="BR20" s="1" t="s">
        <v>29</v>
      </c>
      <c r="BS20" s="1" t="s">
        <v>27</v>
      </c>
      <c r="BT20" s="1" t="s">
        <v>28</v>
      </c>
      <c r="BU20" s="1" t="s">
        <v>29</v>
      </c>
      <c r="BV20" s="65"/>
      <c r="BW20" s="65"/>
    </row>
    <row r="21" spans="1:76" x14ac:dyDescent="0.25">
      <c r="A21" s="7"/>
      <c r="B21" s="26" t="s">
        <v>98</v>
      </c>
      <c r="C21" s="44" t="s">
        <v>73</v>
      </c>
      <c r="D21" s="44" t="s">
        <v>74</v>
      </c>
      <c r="E21" s="21">
        <f>U21+AE21++AO21+BB21+BV21+BL21</f>
        <v>112</v>
      </c>
      <c r="F21" s="21">
        <f t="shared" ref="F21:F28" si="45">IF(E21=0,"",RANK(E21,E$21:E$28,0))</f>
        <v>1</v>
      </c>
      <c r="G21" s="21">
        <f t="shared" ref="G21:G28" si="46">IF(BW21=0,"",RANK(BW21,BW$4:BW$35,0))</f>
        <v>6</v>
      </c>
      <c r="H21" s="21" t="str">
        <f t="shared" ref="H21:H28" si="47">IF(F21=1,"Or",IF(F21=2,"Argent",IF(F21=3,"Bronze","")))</f>
        <v>Or</v>
      </c>
      <c r="I21" s="49">
        <v>63.148000000000003</v>
      </c>
      <c r="J21" s="21">
        <f t="shared" ref="J21:J28" si="48">IF(I21=0,"",RANK(I21,I$21:I$28,0))</f>
        <v>1</v>
      </c>
      <c r="K21" s="21">
        <f>IF(J21="",0,VLOOKUP(J21,Pointage[#All],2,FALSE)*K$19)</f>
        <v>6</v>
      </c>
      <c r="L21" s="6"/>
      <c r="M21" s="21" t="str">
        <f t="shared" ref="M21:M28" si="49">IF(L21=0,"",RANK(L21,L$21:L$28,0))</f>
        <v/>
      </c>
      <c r="N21" s="21">
        <f>IF(M21="",0,VLOOKUP(M21,Pointage[#All],2,FALSE)*N$19)</f>
        <v>0</v>
      </c>
      <c r="O21" s="9"/>
      <c r="P21" s="21" t="str">
        <f t="shared" ref="P21:P28" si="50">IF(O21=0,"",RANK(O21,O$21:O$28,0))</f>
        <v/>
      </c>
      <c r="Q21" s="21">
        <v>0</v>
      </c>
      <c r="R21" s="9"/>
      <c r="S21" s="21" t="str">
        <f t="shared" ref="S21:S28" si="51">IF(R21=0,"",RANK(R21,R$21:R$28,0))</f>
        <v/>
      </c>
      <c r="T21" s="21">
        <f>IF(S21="",0,VLOOKUP(S21,Pointage[#All],2,FALSE)*T$19)</f>
        <v>0</v>
      </c>
      <c r="U21" s="22">
        <f t="shared" ref="U21:U28" si="52">IF(K21="","",K21+N21+T21)</f>
        <v>6</v>
      </c>
      <c r="V21" s="7"/>
      <c r="W21" s="21" t="str">
        <f t="shared" ref="W21:W28" si="53">IF(V21=0,"",RANK(V21,V$21:V$28,0))</f>
        <v/>
      </c>
      <c r="X21" s="21">
        <f>IF(W21="",0,VLOOKUP(W21,Pointage[#All],2,FALSE)*X$19)</f>
        <v>0</v>
      </c>
      <c r="Y21" s="9"/>
      <c r="Z21" s="21" t="str">
        <f t="shared" ref="Z21:Z28" si="54">IF(Y21=0,"",RANK(Y21,Y$21:Y$28,0))</f>
        <v/>
      </c>
      <c r="AA21" s="21">
        <f>IF(Z21="",0,VLOOKUP(Z21,Pointage[#All],2,FALSE)*AA$19)</f>
        <v>0</v>
      </c>
      <c r="AB21" s="9"/>
      <c r="AC21" s="21" t="str">
        <f t="shared" ref="AC21:AC28" si="55">IF(AB21=0,"",RANK(AB21,AB$21:AB$28,0))</f>
        <v/>
      </c>
      <c r="AD21" s="21">
        <f>IF(AC21="",0,VLOOKUP(AC21,Pointage[#All],2,FALSE)*AD$19)</f>
        <v>0</v>
      </c>
      <c r="AE21" s="22">
        <f t="shared" ref="AE21:AE28" si="56">IF(X21="","",X21+AA21+AD21)</f>
        <v>0</v>
      </c>
      <c r="AF21" s="7"/>
      <c r="AG21" s="21" t="str">
        <f t="shared" ref="AG21:AG28" si="57">IF(AF21=0,"",RANK(AF21,AF$21:AF$28,0))</f>
        <v/>
      </c>
      <c r="AH21" s="21">
        <f>IF(AG21="",0,VLOOKUP(AG21,Pointage[#All],2,FALSE)*AH$19)</f>
        <v>0</v>
      </c>
      <c r="AI21" s="9"/>
      <c r="AJ21" s="21" t="str">
        <f t="shared" ref="AJ21:AJ28" si="58">IF(AI21=0,"",RANK(AI21,AI$21:AI$28,0))</f>
        <v/>
      </c>
      <c r="AK21" s="21">
        <f>IF(AJ21="",0,VLOOKUP(AJ21,Pointage[#All],2,FALSE)*AK$19)</f>
        <v>0</v>
      </c>
      <c r="AL21" s="9"/>
      <c r="AM21" s="21" t="str">
        <f t="shared" ref="AM21:AM28" si="59">IF(AL21=0,"",RANK(AL21,AL$21:AL$28,0))</f>
        <v/>
      </c>
      <c r="AN21" s="21">
        <f>IF(AM21="",0,VLOOKUP(AM21,Pointage[#All],2,FALSE)*AN$19)</f>
        <v>0</v>
      </c>
      <c r="AO21" s="22">
        <f t="shared" ref="AO21:AO28" si="60">IF(AH21="","",AH21+AK21+AN21)</f>
        <v>0</v>
      </c>
      <c r="AP21" s="7">
        <v>60.37</v>
      </c>
      <c r="AQ21" s="21">
        <f t="shared" ref="AQ21:AQ28" si="61">IF(AP21=0,"",RANK(AP21,AP$21:AP$28,0))</f>
        <v>1</v>
      </c>
      <c r="AR21" s="29">
        <f>IF(AQ21="",0,VLOOKUP(AQ21,Pointage[#All],2,FALSE)*AR$19)</f>
        <v>0</v>
      </c>
      <c r="AS21" s="9">
        <v>62.58</v>
      </c>
      <c r="AT21" s="21">
        <f t="shared" ref="AT21:AT28" si="62">IF(AS21=0,"",RANK(AS21,AS$21:AS$28,0))</f>
        <v>1</v>
      </c>
      <c r="AU21" s="21">
        <f>IF(AT21="",0,VLOOKUP(AT21,Pointage[#All],2,FALSE)*AU$19)</f>
        <v>6</v>
      </c>
      <c r="AV21" s="9"/>
      <c r="AW21" s="21" t="str">
        <f t="shared" ref="AW21:AW28" si="63">IF(AV21=0,"",RANK(AV21,AV$21:AV$28,0))</f>
        <v/>
      </c>
      <c r="AX21" s="21">
        <f>IF(AW21="",0,VLOOKUP(AW21,Pointage[#All],2,FALSE)*AX$19)</f>
        <v>0</v>
      </c>
      <c r="AY21" s="9">
        <v>65.08</v>
      </c>
      <c r="AZ21" s="21">
        <v>4</v>
      </c>
      <c r="BA21" s="21">
        <f>IF(AZ21="",0,VLOOKUP(AZ21,Pointage[#All],2,FALSE)*BA$19)</f>
        <v>18</v>
      </c>
      <c r="BB21" s="22">
        <f t="shared" ref="BB21:BB28" si="64">IF(AU21="","",AU21+AX21+BA21)</f>
        <v>24</v>
      </c>
      <c r="BC21" s="9">
        <v>65</v>
      </c>
      <c r="BD21" s="21">
        <f t="shared" ref="BD21:BD28" si="65">IF(BC21=0,"",RANK(BC21,BC$21:BC$28,0))</f>
        <v>1</v>
      </c>
      <c r="BE21" s="21">
        <f>IF(BD21="",0,VLOOKUP(BD21,Pointage[#All],2,FALSE)*BE$19)</f>
        <v>12</v>
      </c>
      <c r="BF21" s="9"/>
      <c r="BG21" s="21" t="str">
        <f t="shared" ref="BG21:BG28" si="66">IF(BF21=0,"",RANK(BF21,BF$21:BF$28,0))</f>
        <v/>
      </c>
      <c r="BH21" s="21">
        <f>IF(BG21="",0,VLOOKUP(BG21,Pointage[#All],2,FALSE)*BH$19)</f>
        <v>0</v>
      </c>
      <c r="BI21" s="9">
        <v>64.028000000000006</v>
      </c>
      <c r="BJ21" s="21">
        <v>4</v>
      </c>
      <c r="BK21" s="21">
        <f>IF(BJ21="",0,VLOOKUP(BJ21,Pointage[#All],2,FALSE)*BK$19)</f>
        <v>15</v>
      </c>
      <c r="BL21" s="22">
        <f t="shared" ref="BL21:BL28" si="67">IF(BE21="","",BE21+BH21+BK21)</f>
        <v>27</v>
      </c>
      <c r="BM21" s="9">
        <v>62.121000000000002</v>
      </c>
      <c r="BN21" s="21">
        <f t="shared" ref="BN21:BN28" si="68">IF(BM21=0,"",RANK(BM21,BM$21:BM$28,0))</f>
        <v>3</v>
      </c>
      <c r="BO21" s="21">
        <f>IF(BN21="",0,VLOOKUP(BN21,Pointage[#All],2,FALSE)*BO$19)</f>
        <v>12</v>
      </c>
      <c r="BP21" s="9">
        <v>64.72</v>
      </c>
      <c r="BQ21" s="21">
        <f t="shared" ref="BQ21:BQ28" si="69">IF(BP21=0,"",RANK(BP21,BP$21:BP$28,0))</f>
        <v>3</v>
      </c>
      <c r="BR21" s="21">
        <f>IF(BQ21="",0,VLOOKUP(BQ21,Pointage[#All],2,FALSE)*BR$19)</f>
        <v>16</v>
      </c>
      <c r="BS21" s="9">
        <v>66.111000000000004</v>
      </c>
      <c r="BT21" s="21">
        <v>5</v>
      </c>
      <c r="BU21" s="21">
        <f>IF(BT21="",0,VLOOKUP(BT21,Pointage[#All],2,FALSE)*BU$19)</f>
        <v>16</v>
      </c>
      <c r="BV21" s="22">
        <f t="shared" ref="BV21:BV28" si="70">IF(BO21="","",BO21+BR21+BU21)*1.25</f>
        <v>55</v>
      </c>
      <c r="BW21" s="24">
        <f>T21+AD21+AN21+BA21+BU21*1.25+BK21</f>
        <v>53</v>
      </c>
      <c r="BX21" s="27" t="e">
        <f>AVERAGE(V21,Y21,AB21)</f>
        <v>#DIV/0!</v>
      </c>
    </row>
    <row r="22" spans="1:76" x14ac:dyDescent="0.25">
      <c r="A22" s="7"/>
      <c r="B22" s="26" t="s">
        <v>110</v>
      </c>
      <c r="C22" s="44" t="s">
        <v>114</v>
      </c>
      <c r="D22" s="44" t="s">
        <v>111</v>
      </c>
      <c r="E22" s="21">
        <f>U22+AE22++AO22+BB22+BV22+BL22</f>
        <v>6</v>
      </c>
      <c r="F22" s="21">
        <f t="shared" si="45"/>
        <v>6</v>
      </c>
      <c r="G22" s="21" t="str">
        <f t="shared" si="46"/>
        <v/>
      </c>
      <c r="H22" s="21" t="str">
        <f t="shared" si="47"/>
        <v/>
      </c>
      <c r="I22" s="7"/>
      <c r="J22" s="21" t="str">
        <f t="shared" si="48"/>
        <v/>
      </c>
      <c r="K22" s="21">
        <f>IF(J22="",0,VLOOKUP(J22,Pointage[#All],2,FALSE)*K$19)</f>
        <v>0</v>
      </c>
      <c r="L22" s="6"/>
      <c r="M22" s="21" t="str">
        <f t="shared" si="49"/>
        <v/>
      </c>
      <c r="N22" s="21">
        <f>IF(M22="",0,VLOOKUP(M22,Pointage[#All],2,FALSE)*N$19)</f>
        <v>0</v>
      </c>
      <c r="O22" s="9"/>
      <c r="P22" s="21" t="str">
        <f t="shared" si="50"/>
        <v/>
      </c>
      <c r="Q22" s="21">
        <v>0</v>
      </c>
      <c r="R22" s="9"/>
      <c r="S22" s="21" t="str">
        <f t="shared" si="51"/>
        <v/>
      </c>
      <c r="T22" s="21">
        <f>IF(S22="",0,VLOOKUP(S22,Pointage[#All],2,FALSE)*T$19)</f>
        <v>0</v>
      </c>
      <c r="U22" s="22">
        <f t="shared" si="52"/>
        <v>0</v>
      </c>
      <c r="V22" s="7"/>
      <c r="W22" s="21" t="str">
        <f t="shared" si="53"/>
        <v/>
      </c>
      <c r="X22" s="21">
        <f>IF(W22="",0,VLOOKUP(W22,Pointage[#All],2,FALSE)*X$19)</f>
        <v>0</v>
      </c>
      <c r="Y22" s="9">
        <v>62.88</v>
      </c>
      <c r="Z22" s="21">
        <f t="shared" si="54"/>
        <v>1</v>
      </c>
      <c r="AA22" s="21">
        <f>IF(Z22="",0,VLOOKUP(Z22,Pointage[#All],2,FALSE)*AA$19)</f>
        <v>6</v>
      </c>
      <c r="AB22" s="9"/>
      <c r="AC22" s="21" t="str">
        <f t="shared" si="55"/>
        <v/>
      </c>
      <c r="AD22" s="21">
        <f>IF(AC22="",0,VLOOKUP(AC22,Pointage[#All],2,FALSE)*AD$19)</f>
        <v>0</v>
      </c>
      <c r="AE22" s="22">
        <f t="shared" si="56"/>
        <v>6</v>
      </c>
      <c r="AF22" s="7"/>
      <c r="AG22" s="21" t="str">
        <f t="shared" si="57"/>
        <v/>
      </c>
      <c r="AH22" s="21">
        <f>IF(AG22="",0,VLOOKUP(AG22,Pointage[#All],2,FALSE)*AH$19)</f>
        <v>0</v>
      </c>
      <c r="AI22" s="9"/>
      <c r="AJ22" s="21" t="str">
        <f t="shared" si="58"/>
        <v/>
      </c>
      <c r="AK22" s="21">
        <f>IF(AJ22="",0,VLOOKUP(AJ22,Pointage[#All],2,FALSE)*AK$19)</f>
        <v>0</v>
      </c>
      <c r="AL22" s="9"/>
      <c r="AM22" s="21" t="str">
        <f t="shared" si="59"/>
        <v/>
      </c>
      <c r="AN22" s="21">
        <f>IF(AM22="",0,VLOOKUP(AM22,Pointage[#All],2,FALSE)*AN$19)</f>
        <v>0</v>
      </c>
      <c r="AO22" s="22">
        <f t="shared" si="60"/>
        <v>0</v>
      </c>
      <c r="AP22" s="7"/>
      <c r="AQ22" s="21" t="str">
        <f t="shared" si="61"/>
        <v/>
      </c>
      <c r="AR22" s="29">
        <f>IF(AQ22="",0,VLOOKUP(AQ22,Pointage[#All],2,FALSE)*AR$19)</f>
        <v>0</v>
      </c>
      <c r="AS22" s="9"/>
      <c r="AT22" s="21" t="str">
        <f t="shared" si="62"/>
        <v/>
      </c>
      <c r="AU22" s="21">
        <f>IF(AT22="",0,VLOOKUP(AT22,Pointage[#All],2,FALSE)*AU$19)</f>
        <v>0</v>
      </c>
      <c r="AV22" s="9"/>
      <c r="AW22" s="21" t="str">
        <f t="shared" si="63"/>
        <v/>
      </c>
      <c r="AX22" s="21">
        <f>IF(AW22="",0,VLOOKUP(AW22,Pointage[#All],2,FALSE)*AX$19)</f>
        <v>0</v>
      </c>
      <c r="AY22" s="9"/>
      <c r="AZ22" s="21" t="str">
        <f>IF(AY22=0,"",RANK(AY22,AY$21:AY$28,0))</f>
        <v/>
      </c>
      <c r="BA22" s="21">
        <f>IF(AZ22="",0,VLOOKUP(AZ22,Pointage[#All],2,FALSE)*BA$19)</f>
        <v>0</v>
      </c>
      <c r="BB22" s="22">
        <f t="shared" si="64"/>
        <v>0</v>
      </c>
      <c r="BC22" s="9"/>
      <c r="BD22" s="21" t="str">
        <f t="shared" si="65"/>
        <v/>
      </c>
      <c r="BE22" s="21">
        <f>IF(BD22="",0,VLOOKUP(BD22,Pointage[#All],2,FALSE)*BE$19)</f>
        <v>0</v>
      </c>
      <c r="BF22" s="9"/>
      <c r="BG22" s="21" t="str">
        <f t="shared" si="66"/>
        <v/>
      </c>
      <c r="BH22" s="21">
        <f>IF(BG22="",0,VLOOKUP(BG22,Pointage[#All],2,FALSE)*BH$19)</f>
        <v>0</v>
      </c>
      <c r="BI22" s="9"/>
      <c r="BJ22" s="21" t="str">
        <f t="shared" ref="BJ22:BJ28" si="71">IF(BI22=0,"",RANK(BI22,BI$21:BI$28,0))</f>
        <v/>
      </c>
      <c r="BK22" s="21">
        <f>IF(BJ22="",0,VLOOKUP(BJ22,Pointage[#All],2,FALSE)*BK$19)</f>
        <v>0</v>
      </c>
      <c r="BL22" s="22">
        <f t="shared" si="67"/>
        <v>0</v>
      </c>
      <c r="BM22" s="9"/>
      <c r="BN22" s="21" t="str">
        <f t="shared" si="68"/>
        <v/>
      </c>
      <c r="BO22" s="21">
        <f>IF(BN22="",0,VLOOKUP(BN22,Pointage[#All],2,FALSE)*BO$19)</f>
        <v>0</v>
      </c>
      <c r="BP22" s="9"/>
      <c r="BQ22" s="21" t="str">
        <f t="shared" si="69"/>
        <v/>
      </c>
      <c r="BR22" s="21">
        <f>IF(BQ22="",0,VLOOKUP(BQ22,Pointage[#All],2,FALSE)*BR$19)</f>
        <v>0</v>
      </c>
      <c r="BS22" s="9"/>
      <c r="BT22" s="21" t="str">
        <f t="shared" ref="BT22:BT28" si="72">IF(BS22=0,"",RANK(BS22,BS$21:BS$28,0))</f>
        <v/>
      </c>
      <c r="BU22" s="21">
        <f>IF(BT22="",0,VLOOKUP(BT22,Pointage[#All],2,FALSE)*BU$19)</f>
        <v>0</v>
      </c>
      <c r="BV22" s="22">
        <f t="shared" si="70"/>
        <v>0</v>
      </c>
      <c r="BW22" s="24">
        <f t="shared" ref="BW22:BW28" si="73">T22+AD22+AN22+BA22+BU22*1.25+BK22</f>
        <v>0</v>
      </c>
      <c r="BX22" s="27">
        <f>AVERAGE(V22,Y22,AB22)</f>
        <v>62.88</v>
      </c>
    </row>
    <row r="23" spans="1:76" x14ac:dyDescent="0.25">
      <c r="A23" s="7"/>
      <c r="B23" s="26" t="s">
        <v>157</v>
      </c>
      <c r="C23" s="44" t="s">
        <v>158</v>
      </c>
      <c r="D23" s="44" t="s">
        <v>153</v>
      </c>
      <c r="E23" s="21">
        <f t="shared" ref="E23:E28" si="74">U23+AE23++AO23+BB23+BV23</f>
        <v>0</v>
      </c>
      <c r="F23" s="21" t="str">
        <f t="shared" si="45"/>
        <v/>
      </c>
      <c r="G23" s="21" t="str">
        <f t="shared" si="46"/>
        <v/>
      </c>
      <c r="H23" s="21" t="str">
        <f t="shared" si="47"/>
        <v/>
      </c>
      <c r="I23" s="7"/>
      <c r="J23" s="21" t="str">
        <f t="shared" si="48"/>
        <v/>
      </c>
      <c r="K23" s="21">
        <f>IF(J23="",0,VLOOKUP(J23,Pointage[#All],2,FALSE)*K$19)</f>
        <v>0</v>
      </c>
      <c r="L23" s="6"/>
      <c r="M23" s="21" t="str">
        <f t="shared" si="49"/>
        <v/>
      </c>
      <c r="N23" s="21">
        <f>IF(M23="",0,VLOOKUP(M23,Pointage[#All],2,FALSE)*N$19)</f>
        <v>0</v>
      </c>
      <c r="O23" s="9"/>
      <c r="P23" s="21" t="str">
        <f t="shared" si="50"/>
        <v/>
      </c>
      <c r="Q23" s="21">
        <v>0</v>
      </c>
      <c r="R23" s="9"/>
      <c r="S23" s="21" t="str">
        <f t="shared" si="51"/>
        <v/>
      </c>
      <c r="T23" s="21">
        <f>IF(S23="",0,VLOOKUP(S23,Pointage[#All],2,FALSE)*T$19)</f>
        <v>0</v>
      </c>
      <c r="U23" s="22">
        <f t="shared" si="52"/>
        <v>0</v>
      </c>
      <c r="V23" s="7"/>
      <c r="W23" s="21" t="str">
        <f t="shared" si="53"/>
        <v/>
      </c>
      <c r="X23" s="21">
        <f>IF(W23="",0,VLOOKUP(W23,Pointage[#All],2,FALSE)*X$19)</f>
        <v>0</v>
      </c>
      <c r="Y23" s="9"/>
      <c r="Z23" s="21" t="str">
        <f t="shared" si="54"/>
        <v/>
      </c>
      <c r="AA23" s="21">
        <f>IF(Z23="",0,VLOOKUP(Z23,Pointage[#All],2,FALSE)*AA$19)</f>
        <v>0</v>
      </c>
      <c r="AB23" s="9"/>
      <c r="AC23" s="21" t="str">
        <f t="shared" si="55"/>
        <v/>
      </c>
      <c r="AD23" s="21">
        <f>IF(AC23="",0,VLOOKUP(AC23,Pointage[#All],2,FALSE)*AD$19)</f>
        <v>0</v>
      </c>
      <c r="AE23" s="22">
        <f t="shared" si="56"/>
        <v>0</v>
      </c>
      <c r="AF23" s="7"/>
      <c r="AG23" s="21" t="str">
        <f t="shared" si="57"/>
        <v/>
      </c>
      <c r="AH23" s="21">
        <f>IF(AG23="",0,VLOOKUP(AG23,Pointage[#All],2,FALSE)*AH$19)</f>
        <v>0</v>
      </c>
      <c r="AI23" s="9"/>
      <c r="AJ23" s="21" t="str">
        <f t="shared" si="58"/>
        <v/>
      </c>
      <c r="AK23" s="21">
        <f>IF(AJ23="",0,VLOOKUP(AJ23,Pointage[#All],2,FALSE)*AK$19)</f>
        <v>0</v>
      </c>
      <c r="AL23" s="9"/>
      <c r="AM23" s="21" t="str">
        <f t="shared" si="59"/>
        <v/>
      </c>
      <c r="AN23" s="21">
        <f>IF(AM23="",0,VLOOKUP(AM23,Pointage[#All],2,FALSE)*AN$19)</f>
        <v>0</v>
      </c>
      <c r="AO23" s="22">
        <f t="shared" si="60"/>
        <v>0</v>
      </c>
      <c r="AP23" s="7">
        <v>44.26</v>
      </c>
      <c r="AQ23" s="21">
        <f t="shared" si="61"/>
        <v>2</v>
      </c>
      <c r="AR23" s="29">
        <f>IF(AQ23="",0,VLOOKUP(AQ23,Pointage[#All],2,FALSE)*AR$19)</f>
        <v>0</v>
      </c>
      <c r="AS23" s="9"/>
      <c r="AT23" s="21" t="str">
        <f t="shared" si="62"/>
        <v/>
      </c>
      <c r="AU23" s="21">
        <f>IF(AT23="",0,VLOOKUP(AT23,Pointage[#All],2,FALSE)*AU$19)</f>
        <v>0</v>
      </c>
      <c r="AV23" s="9"/>
      <c r="AW23" s="21" t="str">
        <f t="shared" si="63"/>
        <v/>
      </c>
      <c r="AX23" s="21">
        <f>IF(AW23="",0,VLOOKUP(AW23,Pointage[#All],2,FALSE)*AX$19)</f>
        <v>0</v>
      </c>
      <c r="AY23" s="9"/>
      <c r="AZ23" s="21" t="str">
        <f>IF(AY23=0,"",RANK(AY23,AY$21:AY$28,0))</f>
        <v/>
      </c>
      <c r="BA23" s="21">
        <f>IF(AZ23="",0,VLOOKUP(AZ23,Pointage[#All],2,FALSE)*BA$19)</f>
        <v>0</v>
      </c>
      <c r="BB23" s="22">
        <f t="shared" si="64"/>
        <v>0</v>
      </c>
      <c r="BC23" s="9"/>
      <c r="BD23" s="21" t="str">
        <f t="shared" si="65"/>
        <v/>
      </c>
      <c r="BE23" s="21">
        <f>IF(BD23="",0,VLOOKUP(BD23,Pointage[#All],2,FALSE)*BE$19)</f>
        <v>0</v>
      </c>
      <c r="BF23" s="9"/>
      <c r="BG23" s="21" t="str">
        <f t="shared" si="66"/>
        <v/>
      </c>
      <c r="BH23" s="21">
        <f>IF(BG23="",0,VLOOKUP(BG23,Pointage[#All],2,FALSE)*BH$19)</f>
        <v>0</v>
      </c>
      <c r="BI23" s="9"/>
      <c r="BJ23" s="21" t="str">
        <f t="shared" si="71"/>
        <v/>
      </c>
      <c r="BK23" s="21">
        <f>IF(BJ23="",0,VLOOKUP(BJ23,Pointage[#All],2,FALSE)*BK$19)</f>
        <v>0</v>
      </c>
      <c r="BL23" s="22">
        <f t="shared" si="67"/>
        <v>0</v>
      </c>
      <c r="BM23" s="9"/>
      <c r="BN23" s="21" t="str">
        <f t="shared" si="68"/>
        <v/>
      </c>
      <c r="BO23" s="21">
        <f>IF(BN23="",0,VLOOKUP(BN23,Pointage[#All],2,FALSE)*BO$19)</f>
        <v>0</v>
      </c>
      <c r="BP23" s="9"/>
      <c r="BQ23" s="21" t="str">
        <f t="shared" si="69"/>
        <v/>
      </c>
      <c r="BR23" s="21">
        <f>IF(BQ23="",0,VLOOKUP(BQ23,Pointage[#All],2,FALSE)*BR$19)</f>
        <v>0</v>
      </c>
      <c r="BS23" s="9"/>
      <c r="BT23" s="21" t="str">
        <f t="shared" si="72"/>
        <v/>
      </c>
      <c r="BU23" s="21">
        <f>IF(BT23="",0,VLOOKUP(BT23,Pointage[#All],2,FALSE)*BU$19)</f>
        <v>0</v>
      </c>
      <c r="BV23" s="22">
        <f t="shared" si="70"/>
        <v>0</v>
      </c>
      <c r="BW23" s="24">
        <f t="shared" si="73"/>
        <v>0</v>
      </c>
    </row>
    <row r="24" spans="1:76" x14ac:dyDescent="0.25">
      <c r="A24" s="7"/>
      <c r="B24" s="26" t="s">
        <v>154</v>
      </c>
      <c r="C24" s="44" t="s">
        <v>164</v>
      </c>
      <c r="D24" s="44" t="s">
        <v>165</v>
      </c>
      <c r="E24" s="21">
        <f>U24+AE24++AO24+BB24+BV24+BL24</f>
        <v>46</v>
      </c>
      <c r="F24" s="21">
        <f t="shared" si="45"/>
        <v>3</v>
      </c>
      <c r="G24" s="21">
        <f t="shared" si="46"/>
        <v>8</v>
      </c>
      <c r="H24" s="21" t="str">
        <f t="shared" si="47"/>
        <v>Bronze</v>
      </c>
      <c r="I24" s="7"/>
      <c r="J24" s="21" t="str">
        <f t="shared" si="48"/>
        <v/>
      </c>
      <c r="K24" s="21">
        <f>IF(J24="",0,VLOOKUP(J24,Pointage[#All],2,FALSE)*K$19)</f>
        <v>0</v>
      </c>
      <c r="L24" s="6"/>
      <c r="M24" s="21" t="str">
        <f t="shared" si="49"/>
        <v/>
      </c>
      <c r="N24" s="21">
        <f>IF(M24="",0,VLOOKUP(M24,Pointage[#All],2,FALSE)*N$19)</f>
        <v>0</v>
      </c>
      <c r="O24" s="9"/>
      <c r="P24" s="21" t="str">
        <f t="shared" si="50"/>
        <v/>
      </c>
      <c r="Q24" s="21">
        <v>0</v>
      </c>
      <c r="R24" s="9"/>
      <c r="S24" s="21" t="str">
        <f t="shared" si="51"/>
        <v/>
      </c>
      <c r="T24" s="21">
        <f>IF(S24="",0,VLOOKUP(S24,Pointage[#All],2,FALSE)*T$19)</f>
        <v>0</v>
      </c>
      <c r="U24" s="22">
        <f t="shared" si="52"/>
        <v>0</v>
      </c>
      <c r="V24" s="7"/>
      <c r="W24" s="21" t="str">
        <f t="shared" si="53"/>
        <v/>
      </c>
      <c r="X24" s="21">
        <f>IF(W24="",0,VLOOKUP(W24,Pointage[#All],2,FALSE)*X$19)</f>
        <v>0</v>
      </c>
      <c r="Y24" s="9"/>
      <c r="Z24" s="21" t="str">
        <f t="shared" si="54"/>
        <v/>
      </c>
      <c r="AA24" s="21">
        <f>IF(Z24="",0,VLOOKUP(Z24,Pointage[#All],2,FALSE)*AA$19)</f>
        <v>0</v>
      </c>
      <c r="AB24" s="9"/>
      <c r="AC24" s="21" t="str">
        <f t="shared" si="55"/>
        <v/>
      </c>
      <c r="AD24" s="21">
        <f>IF(AC24="",0,VLOOKUP(AC24,Pointage[#All],2,FALSE)*AD$19)</f>
        <v>0</v>
      </c>
      <c r="AE24" s="22">
        <f t="shared" si="56"/>
        <v>0</v>
      </c>
      <c r="AF24" s="7"/>
      <c r="AG24" s="21" t="str">
        <f t="shared" si="57"/>
        <v/>
      </c>
      <c r="AH24" s="21">
        <f>IF(AG24="",0,VLOOKUP(AG24,Pointage[#All],2,FALSE)*AH$19)</f>
        <v>0</v>
      </c>
      <c r="AI24" s="9"/>
      <c r="AJ24" s="21" t="str">
        <f t="shared" si="58"/>
        <v/>
      </c>
      <c r="AK24" s="21">
        <f>IF(AJ24="",0,VLOOKUP(AJ24,Pointage[#All],2,FALSE)*AK$19)</f>
        <v>0</v>
      </c>
      <c r="AL24" s="9"/>
      <c r="AM24" s="21" t="str">
        <f t="shared" si="59"/>
        <v/>
      </c>
      <c r="AN24" s="21">
        <f>IF(AM24="",0,VLOOKUP(AM24,Pointage[#All],2,FALSE)*AN$19)</f>
        <v>0</v>
      </c>
      <c r="AO24" s="22">
        <f t="shared" si="60"/>
        <v>0</v>
      </c>
      <c r="AP24" s="7"/>
      <c r="AQ24" s="21" t="str">
        <f t="shared" si="61"/>
        <v/>
      </c>
      <c r="AR24" s="29">
        <f>IF(AQ24="",0,VLOOKUP(AQ24,Pointage[#All],2,FALSE)*AR$19)</f>
        <v>0</v>
      </c>
      <c r="AS24" s="9"/>
      <c r="AT24" s="21" t="str">
        <f t="shared" si="62"/>
        <v/>
      </c>
      <c r="AU24" s="21">
        <f>IF(AT24="",0,VLOOKUP(AT24,Pointage[#All],2,FALSE)*AU$19)</f>
        <v>0</v>
      </c>
      <c r="AV24" s="9"/>
      <c r="AW24" s="21" t="str">
        <f t="shared" si="63"/>
        <v/>
      </c>
      <c r="AX24" s="21">
        <f>IF(AW24="",0,VLOOKUP(AW24,Pointage[#All],2,FALSE)*AX$19)</f>
        <v>0</v>
      </c>
      <c r="AY24" s="9"/>
      <c r="AZ24" s="21" t="str">
        <f>IF(AY24=0,"",RANK(AY24,AY$21:AY$28,0))</f>
        <v/>
      </c>
      <c r="BA24" s="21">
        <f>IF(AZ24="",0,VLOOKUP(AZ24,Pointage[#All],2,FALSE)*BA$19)</f>
        <v>0</v>
      </c>
      <c r="BB24" s="22">
        <f t="shared" si="64"/>
        <v>0</v>
      </c>
      <c r="BC24" s="9">
        <v>64.239999999999995</v>
      </c>
      <c r="BD24" s="21">
        <f t="shared" si="65"/>
        <v>2</v>
      </c>
      <c r="BE24" s="21">
        <f>IF(BD24="",0,VLOOKUP(BD24,Pointage[#All],2,FALSE)*BE$19)</f>
        <v>10</v>
      </c>
      <c r="BF24" s="9">
        <v>65.14</v>
      </c>
      <c r="BG24" s="21">
        <f t="shared" si="66"/>
        <v>1</v>
      </c>
      <c r="BH24" s="21">
        <f>IF(BG24="",0,VLOOKUP(BG24,Pointage[#All],2,FALSE)*BH$19)</f>
        <v>6</v>
      </c>
      <c r="BI24" s="9">
        <v>68.39</v>
      </c>
      <c r="BJ24" s="21">
        <f t="shared" si="71"/>
        <v>1</v>
      </c>
      <c r="BK24" s="21">
        <f>IF(BJ24="",0,VLOOKUP(BJ24,Pointage[#All],2,FALSE)*BK$19)</f>
        <v>30</v>
      </c>
      <c r="BL24" s="22">
        <f t="shared" si="67"/>
        <v>46</v>
      </c>
      <c r="BM24" s="9"/>
      <c r="BN24" s="21" t="str">
        <f t="shared" si="68"/>
        <v/>
      </c>
      <c r="BO24" s="21">
        <f>IF(BN24="",0,VLOOKUP(BN24,Pointage[#All],2,FALSE)*BO$19)</f>
        <v>0</v>
      </c>
      <c r="BP24" s="9"/>
      <c r="BQ24" s="21" t="str">
        <f t="shared" si="69"/>
        <v/>
      </c>
      <c r="BR24" s="21">
        <f>IF(BQ24="",0,VLOOKUP(BQ24,Pointage[#All],2,FALSE)*BR$19)</f>
        <v>0</v>
      </c>
      <c r="BS24" s="9"/>
      <c r="BT24" s="21" t="str">
        <f t="shared" si="72"/>
        <v/>
      </c>
      <c r="BU24" s="21">
        <f>IF(BT24="",0,VLOOKUP(BT24,Pointage[#All],2,FALSE)*BU$19)</f>
        <v>0</v>
      </c>
      <c r="BV24" s="22">
        <f t="shared" si="70"/>
        <v>0</v>
      </c>
      <c r="BW24" s="24">
        <f t="shared" si="73"/>
        <v>30</v>
      </c>
      <c r="BX24" s="27" t="e">
        <f>AVERAGE(V24,Y24,AB24)</f>
        <v>#DIV/0!</v>
      </c>
    </row>
    <row r="25" spans="1:76" x14ac:dyDescent="0.25">
      <c r="A25" s="7"/>
      <c r="B25" s="26" t="s">
        <v>201</v>
      </c>
      <c r="C25" s="44" t="s">
        <v>202</v>
      </c>
      <c r="D25" s="44" t="s">
        <v>203</v>
      </c>
      <c r="E25" s="21">
        <f t="shared" ref="E25:E26" si="75">U25+AE25++AO25+BB25+BV25+BL25</f>
        <v>52.5</v>
      </c>
      <c r="F25" s="21">
        <f t="shared" ref="F25:F27" si="76">IF(E25=0,"",RANK(E25,E$21:E$28,0))</f>
        <v>2</v>
      </c>
      <c r="G25" s="21" t="str">
        <f t="shared" ref="G25:G27" si="77">IF(BW25=0,"",RANK(BW25,BW$4:BW$35,0))</f>
        <v/>
      </c>
      <c r="H25" s="21" t="str">
        <f t="shared" ref="H25:H27" si="78">IF(F25=1,"Or",IF(F25=2,"Argent",IF(F25=3,"Bronze","")))</f>
        <v>Argent</v>
      </c>
      <c r="I25" s="7"/>
      <c r="J25" s="21"/>
      <c r="K25" s="21"/>
      <c r="L25" s="6"/>
      <c r="M25" s="21"/>
      <c r="N25" s="21"/>
      <c r="O25" s="9"/>
      <c r="P25" s="21"/>
      <c r="Q25" s="21"/>
      <c r="R25" s="9"/>
      <c r="S25" s="21"/>
      <c r="T25" s="21"/>
      <c r="U25" s="22"/>
      <c r="V25" s="7"/>
      <c r="W25" s="21"/>
      <c r="X25" s="21"/>
      <c r="Y25" s="9"/>
      <c r="Z25" s="21"/>
      <c r="AA25" s="21"/>
      <c r="AB25" s="9"/>
      <c r="AC25" s="21"/>
      <c r="AD25" s="21"/>
      <c r="AE25" s="22"/>
      <c r="AF25" s="7"/>
      <c r="AG25" s="21"/>
      <c r="AH25" s="21"/>
      <c r="AI25" s="9"/>
      <c r="AJ25" s="21"/>
      <c r="AK25" s="21"/>
      <c r="AL25" s="9"/>
      <c r="AM25" s="21"/>
      <c r="AN25" s="21"/>
      <c r="AO25" s="22"/>
      <c r="AP25" s="7"/>
      <c r="AQ25" s="21"/>
      <c r="AR25" s="29"/>
      <c r="AS25" s="9"/>
      <c r="AT25" s="21"/>
      <c r="AU25" s="21"/>
      <c r="AV25" s="9"/>
      <c r="AW25" s="21"/>
      <c r="AX25" s="21"/>
      <c r="AY25" s="9"/>
      <c r="AZ25" s="21"/>
      <c r="BA25" s="21"/>
      <c r="BB25" s="22"/>
      <c r="BC25" s="9"/>
      <c r="BD25" s="21"/>
      <c r="BE25" s="21"/>
      <c r="BF25" s="9"/>
      <c r="BG25" s="21"/>
      <c r="BH25" s="21"/>
      <c r="BI25" s="9"/>
      <c r="BJ25" s="21"/>
      <c r="BK25" s="21"/>
      <c r="BL25" s="22"/>
      <c r="BM25" s="9">
        <v>68.635999999999996</v>
      </c>
      <c r="BN25" s="21">
        <f t="shared" si="68"/>
        <v>1</v>
      </c>
      <c r="BO25" s="21">
        <f>IF(BN25="",0,VLOOKUP(BN25,Pointage[#All],2,FALSE)*BO$19)</f>
        <v>18</v>
      </c>
      <c r="BP25" s="9">
        <v>70.555000000000007</v>
      </c>
      <c r="BQ25" s="21">
        <f t="shared" si="69"/>
        <v>1</v>
      </c>
      <c r="BR25" s="21">
        <f>IF(BQ25="",0,VLOOKUP(BQ25,Pointage[#All],2,FALSE)*BR$19)</f>
        <v>24</v>
      </c>
      <c r="BS25" s="9"/>
      <c r="BT25" s="21"/>
      <c r="BU25" s="21">
        <f>IF(BT25="",0,VLOOKUP(BT25,Pointage[#All],2,FALSE)*BU$19)</f>
        <v>0</v>
      </c>
      <c r="BV25" s="22">
        <f t="shared" si="70"/>
        <v>52.5</v>
      </c>
      <c r="BW25" s="24">
        <f t="shared" si="73"/>
        <v>0</v>
      </c>
    </row>
    <row r="26" spans="1:76" x14ac:dyDescent="0.25">
      <c r="A26" s="7"/>
      <c r="B26" s="26" t="s">
        <v>92</v>
      </c>
      <c r="C26" s="44" t="s">
        <v>93</v>
      </c>
      <c r="D26" s="44" t="s">
        <v>94</v>
      </c>
      <c r="E26" s="21">
        <f t="shared" si="75"/>
        <v>33.75</v>
      </c>
      <c r="F26" s="21">
        <f t="shared" si="76"/>
        <v>4</v>
      </c>
      <c r="G26" s="21" t="str">
        <f t="shared" si="77"/>
        <v/>
      </c>
      <c r="H26" s="21" t="str">
        <f t="shared" si="78"/>
        <v/>
      </c>
      <c r="I26" s="7"/>
      <c r="J26" s="21"/>
      <c r="K26" s="21"/>
      <c r="L26" s="6"/>
      <c r="M26" s="21"/>
      <c r="N26" s="21"/>
      <c r="O26" s="9"/>
      <c r="P26" s="21"/>
      <c r="Q26" s="21"/>
      <c r="R26" s="9"/>
      <c r="S26" s="21"/>
      <c r="T26" s="21"/>
      <c r="U26" s="22"/>
      <c r="V26" s="7"/>
      <c r="W26" s="21"/>
      <c r="X26" s="21"/>
      <c r="Y26" s="9"/>
      <c r="Z26" s="21"/>
      <c r="AA26" s="21"/>
      <c r="AB26" s="9"/>
      <c r="AC26" s="21"/>
      <c r="AD26" s="21"/>
      <c r="AE26" s="22"/>
      <c r="AF26" s="7"/>
      <c r="AG26" s="21"/>
      <c r="AH26" s="21"/>
      <c r="AI26" s="9"/>
      <c r="AJ26" s="21"/>
      <c r="AK26" s="21"/>
      <c r="AL26" s="9"/>
      <c r="AM26" s="21"/>
      <c r="AN26" s="21"/>
      <c r="AO26" s="22"/>
      <c r="AP26" s="7"/>
      <c r="AQ26" s="21"/>
      <c r="AR26" s="29"/>
      <c r="AS26" s="9"/>
      <c r="AT26" s="21"/>
      <c r="AU26" s="21"/>
      <c r="AV26" s="9"/>
      <c r="AW26" s="21"/>
      <c r="AX26" s="21"/>
      <c r="AY26" s="9"/>
      <c r="AZ26" s="21"/>
      <c r="BA26" s="21"/>
      <c r="BB26" s="22"/>
      <c r="BC26" s="9"/>
      <c r="BD26" s="21"/>
      <c r="BE26" s="21"/>
      <c r="BF26" s="9"/>
      <c r="BG26" s="21"/>
      <c r="BH26" s="21"/>
      <c r="BI26" s="9"/>
      <c r="BJ26" s="21"/>
      <c r="BK26" s="21"/>
      <c r="BL26" s="22"/>
      <c r="BM26" s="9">
        <v>63.939</v>
      </c>
      <c r="BN26" s="21">
        <f t="shared" si="68"/>
        <v>2</v>
      </c>
      <c r="BO26" s="21">
        <f>IF(BN26="",0,VLOOKUP(BN26,Pointage[#All],2,FALSE)*BO$19)</f>
        <v>15</v>
      </c>
      <c r="BP26" s="9">
        <v>61.944000000000003</v>
      </c>
      <c r="BQ26" s="21">
        <f t="shared" si="69"/>
        <v>4</v>
      </c>
      <c r="BR26" s="21">
        <f>IF(BQ26="",0,VLOOKUP(BQ26,Pointage[#All],2,FALSE)*BR$19)</f>
        <v>12</v>
      </c>
      <c r="BS26" s="9"/>
      <c r="BT26" s="21"/>
      <c r="BU26" s="21">
        <f>IF(BT26="",0,VLOOKUP(BT26,Pointage[#All],2,FALSE)*BU$19)</f>
        <v>0</v>
      </c>
      <c r="BV26" s="22">
        <f t="shared" si="70"/>
        <v>33.75</v>
      </c>
      <c r="BW26" s="24">
        <f t="shared" si="73"/>
        <v>0</v>
      </c>
    </row>
    <row r="27" spans="1:76" x14ac:dyDescent="0.25">
      <c r="A27" s="7"/>
      <c r="B27" s="26" t="s">
        <v>204</v>
      </c>
      <c r="C27" s="44" t="s">
        <v>191</v>
      </c>
      <c r="D27" s="44" t="s">
        <v>192</v>
      </c>
      <c r="E27" s="21">
        <f t="shared" si="74"/>
        <v>25</v>
      </c>
      <c r="F27" s="21">
        <f t="shared" si="76"/>
        <v>5</v>
      </c>
      <c r="G27" s="21" t="str">
        <f t="shared" si="77"/>
        <v/>
      </c>
      <c r="H27" s="21" t="str">
        <f t="shared" si="78"/>
        <v/>
      </c>
      <c r="I27" s="7"/>
      <c r="J27" s="21" t="str">
        <f t="shared" si="48"/>
        <v/>
      </c>
      <c r="K27" s="21">
        <f>IF(J27="",0,VLOOKUP(J27,Pointage[#All],2,FALSE)*K$19)</f>
        <v>0</v>
      </c>
      <c r="L27" s="9"/>
      <c r="M27" s="21" t="str">
        <f t="shared" si="49"/>
        <v/>
      </c>
      <c r="N27" s="21">
        <f>IF(M27="",0,VLOOKUP(M27,Pointage[#All],2,FALSE)*N$19)</f>
        <v>0</v>
      </c>
      <c r="O27" s="9"/>
      <c r="P27" s="21" t="str">
        <f t="shared" si="50"/>
        <v/>
      </c>
      <c r="Q27" s="21">
        <v>0</v>
      </c>
      <c r="R27" s="9"/>
      <c r="S27" s="21" t="str">
        <f t="shared" si="51"/>
        <v/>
      </c>
      <c r="T27" s="21">
        <f>IF(S27="",0,VLOOKUP(S27,Pointage[#All],2,FALSE)*T$19)</f>
        <v>0</v>
      </c>
      <c r="U27" s="22">
        <f t="shared" si="52"/>
        <v>0</v>
      </c>
      <c r="V27" s="7"/>
      <c r="W27" s="21" t="str">
        <f t="shared" si="53"/>
        <v/>
      </c>
      <c r="X27" s="21">
        <f>IF(W27="",0,VLOOKUP(W27,Pointage[#All],2,FALSE)*X$19)</f>
        <v>0</v>
      </c>
      <c r="Y27" s="9"/>
      <c r="Z27" s="21" t="str">
        <f t="shared" si="54"/>
        <v/>
      </c>
      <c r="AA27" s="21">
        <f>IF(Z27="",0,VLOOKUP(Z27,Pointage[#All],2,FALSE)*AA$19)</f>
        <v>0</v>
      </c>
      <c r="AB27" s="9"/>
      <c r="AC27" s="21" t="str">
        <f t="shared" si="55"/>
        <v/>
      </c>
      <c r="AD27" s="21">
        <f>IF(AC27="",0,VLOOKUP(AC27,Pointage[#All],2,FALSE)*AD$19)</f>
        <v>0</v>
      </c>
      <c r="AE27" s="22">
        <f t="shared" si="56"/>
        <v>0</v>
      </c>
      <c r="AF27" s="7"/>
      <c r="AG27" s="21" t="str">
        <f t="shared" si="57"/>
        <v/>
      </c>
      <c r="AH27" s="21">
        <f>IF(AG27="",0,VLOOKUP(AG27,Pointage[#All],2,FALSE)*AH$19)</f>
        <v>0</v>
      </c>
      <c r="AI27" s="9"/>
      <c r="AJ27" s="21" t="str">
        <f t="shared" si="58"/>
        <v/>
      </c>
      <c r="AK27" s="21">
        <f>IF(AJ27="",0,VLOOKUP(AJ27,Pointage[#All],2,FALSE)*AK$19)</f>
        <v>0</v>
      </c>
      <c r="AL27" s="9"/>
      <c r="AM27" s="21" t="str">
        <f t="shared" si="59"/>
        <v/>
      </c>
      <c r="AN27" s="21">
        <f>IF(AM27="",0,VLOOKUP(AM27,Pointage[#All],2,FALSE)*AN$19)</f>
        <v>0</v>
      </c>
      <c r="AO27" s="22">
        <f t="shared" si="60"/>
        <v>0</v>
      </c>
      <c r="AP27" s="7"/>
      <c r="AQ27" s="21" t="str">
        <f t="shared" si="61"/>
        <v/>
      </c>
      <c r="AR27" s="29">
        <f>IF(AQ27="",0,VLOOKUP(AQ27,Pointage[#All],2,FALSE)*AR$19)</f>
        <v>0</v>
      </c>
      <c r="AS27" s="9"/>
      <c r="AT27" s="21" t="str">
        <f t="shared" si="62"/>
        <v/>
      </c>
      <c r="AU27" s="21">
        <f>IF(AT27="",0,VLOOKUP(AT27,Pointage[#All],2,FALSE)*AU$19)</f>
        <v>0</v>
      </c>
      <c r="AV27" s="9"/>
      <c r="AW27" s="21" t="str">
        <f t="shared" si="63"/>
        <v/>
      </c>
      <c r="AX27" s="21">
        <f>IF(AW27="",0,VLOOKUP(AW27,Pointage[#All],2,FALSE)*AX$19)</f>
        <v>0</v>
      </c>
      <c r="AY27" s="9"/>
      <c r="AZ27" s="21" t="str">
        <f>IF(AY27=0,"",RANK(AY27,AY$21:AY$28,0))</f>
        <v/>
      </c>
      <c r="BA27" s="21">
        <f>IF(AZ27="",0,VLOOKUP(AZ27,Pointage[#All],2,FALSE)*BA$19)</f>
        <v>0</v>
      </c>
      <c r="BB27" s="22">
        <f t="shared" si="64"/>
        <v>0</v>
      </c>
      <c r="BC27" s="9"/>
      <c r="BD27" s="21" t="str">
        <f t="shared" si="65"/>
        <v/>
      </c>
      <c r="BE27" s="21">
        <f>IF(BD27="",0,VLOOKUP(BD27,Pointage[#All],2,FALSE)*BE$19)</f>
        <v>0</v>
      </c>
      <c r="BF27" s="9"/>
      <c r="BG27" s="21" t="str">
        <f t="shared" si="66"/>
        <v/>
      </c>
      <c r="BH27" s="21">
        <f>IF(BG27="",0,VLOOKUP(BG27,Pointage[#All],2,FALSE)*BH$19)</f>
        <v>0</v>
      </c>
      <c r="BI27" s="9"/>
      <c r="BJ27" s="21" t="str">
        <f t="shared" si="71"/>
        <v/>
      </c>
      <c r="BK27" s="21">
        <f>IF(BJ27="",0,VLOOKUP(BJ27,Pointage[#All],2,FALSE)*BK$19)</f>
        <v>0</v>
      </c>
      <c r="BL27" s="22">
        <f t="shared" si="67"/>
        <v>0</v>
      </c>
      <c r="BM27" s="9"/>
      <c r="BN27" s="21" t="str">
        <f t="shared" si="68"/>
        <v/>
      </c>
      <c r="BO27" s="21">
        <f>IF(BN27="",0,VLOOKUP(BN27,Pointage[#All],2,FALSE)*BO$19)</f>
        <v>0</v>
      </c>
      <c r="BP27" s="9">
        <v>65</v>
      </c>
      <c r="BQ27" s="21">
        <f t="shared" si="69"/>
        <v>2</v>
      </c>
      <c r="BR27" s="21">
        <f>IF(BQ27="",0,VLOOKUP(BQ27,Pointage[#All],2,FALSE)*BR$19)</f>
        <v>20</v>
      </c>
      <c r="BS27" s="9"/>
      <c r="BT27" s="21" t="str">
        <f t="shared" si="72"/>
        <v/>
      </c>
      <c r="BU27" s="21">
        <f>IF(BT27="",0,VLOOKUP(BT27,Pointage[#All],2,FALSE)*BU$19)</f>
        <v>0</v>
      </c>
      <c r="BV27" s="22">
        <f t="shared" si="70"/>
        <v>25</v>
      </c>
      <c r="BW27" s="24">
        <f t="shared" si="73"/>
        <v>0</v>
      </c>
      <c r="BX27" s="27" t="e">
        <f>AVERAGE(V27,Y27,AB27)</f>
        <v>#DIV/0!</v>
      </c>
    </row>
    <row r="28" spans="1:76" x14ac:dyDescent="0.25">
      <c r="A28" s="7"/>
      <c r="B28" s="26"/>
      <c r="C28" s="44"/>
      <c r="D28" s="44"/>
      <c r="E28" s="21">
        <f t="shared" si="74"/>
        <v>0</v>
      </c>
      <c r="F28" s="21" t="str">
        <f t="shared" si="45"/>
        <v/>
      </c>
      <c r="G28" s="21" t="str">
        <f t="shared" si="46"/>
        <v/>
      </c>
      <c r="H28" s="21" t="str">
        <f t="shared" si="47"/>
        <v/>
      </c>
      <c r="I28" s="7"/>
      <c r="J28" s="21" t="str">
        <f t="shared" si="48"/>
        <v/>
      </c>
      <c r="K28" s="21">
        <f>IF(J28="",0,VLOOKUP(J28,Pointage[#All],2,FALSE)*K$19)</f>
        <v>0</v>
      </c>
      <c r="L28" s="4"/>
      <c r="M28" s="21" t="str">
        <f t="shared" si="49"/>
        <v/>
      </c>
      <c r="N28" s="21">
        <f>IF(M28="",0,VLOOKUP(M28,Pointage[#All],2,FALSE)*N$19)</f>
        <v>0</v>
      </c>
      <c r="O28" s="9"/>
      <c r="P28" s="21" t="str">
        <f t="shared" si="50"/>
        <v/>
      </c>
      <c r="Q28" s="21">
        <v>0</v>
      </c>
      <c r="R28" s="9"/>
      <c r="S28" s="21" t="str">
        <f t="shared" si="51"/>
        <v/>
      </c>
      <c r="T28" s="21">
        <f>IF(S28="",0,VLOOKUP(S28,Pointage[#All],2,FALSE)*T$19)</f>
        <v>0</v>
      </c>
      <c r="U28" s="22">
        <f t="shared" si="52"/>
        <v>0</v>
      </c>
      <c r="V28" s="7"/>
      <c r="W28" s="21" t="str">
        <f t="shared" si="53"/>
        <v/>
      </c>
      <c r="X28" s="21">
        <f>IF(W28="",0,VLOOKUP(W28,Pointage[#All],2,FALSE)*X$19)</f>
        <v>0</v>
      </c>
      <c r="Y28" s="9"/>
      <c r="Z28" s="21" t="str">
        <f t="shared" si="54"/>
        <v/>
      </c>
      <c r="AA28" s="21">
        <f>IF(Z28="",0,VLOOKUP(Z28,Pointage[#All],2,FALSE)*AA$19)</f>
        <v>0</v>
      </c>
      <c r="AB28" s="9"/>
      <c r="AC28" s="21" t="str">
        <f t="shared" si="55"/>
        <v/>
      </c>
      <c r="AD28" s="21">
        <f>IF(AC28="",0,VLOOKUP(AC28,Pointage[#All],2,FALSE)*AD$19)</f>
        <v>0</v>
      </c>
      <c r="AE28" s="22">
        <f t="shared" si="56"/>
        <v>0</v>
      </c>
      <c r="AF28" s="7"/>
      <c r="AG28" s="21" t="str">
        <f t="shared" si="57"/>
        <v/>
      </c>
      <c r="AH28" s="21">
        <f>IF(AG28="",0,VLOOKUP(AG28,Pointage[#All],2,FALSE)*AH$19)</f>
        <v>0</v>
      </c>
      <c r="AI28" s="9"/>
      <c r="AJ28" s="21" t="str">
        <f t="shared" si="58"/>
        <v/>
      </c>
      <c r="AK28" s="21">
        <f>IF(AJ28="",0,VLOOKUP(AJ28,Pointage[#All],2,FALSE)*AK$19)</f>
        <v>0</v>
      </c>
      <c r="AL28" s="9"/>
      <c r="AM28" s="21" t="str">
        <f t="shared" si="59"/>
        <v/>
      </c>
      <c r="AN28" s="21">
        <f>IF(AM28="",0,VLOOKUP(AM28,Pointage[#All],2,FALSE)*AN$19)</f>
        <v>0</v>
      </c>
      <c r="AO28" s="22">
        <f t="shared" si="60"/>
        <v>0</v>
      </c>
      <c r="AP28" s="7"/>
      <c r="AQ28" s="21" t="str">
        <f t="shared" si="61"/>
        <v/>
      </c>
      <c r="AR28" s="29">
        <f>IF(AQ28="",0,VLOOKUP(AQ28,Pointage[#All],2,FALSE)*AR$19)</f>
        <v>0</v>
      </c>
      <c r="AS28" s="9"/>
      <c r="AT28" s="21" t="str">
        <f t="shared" si="62"/>
        <v/>
      </c>
      <c r="AU28" s="21">
        <f>IF(AT28="",0,VLOOKUP(AT28,Pointage[#All],2,FALSE)*AU$19)</f>
        <v>0</v>
      </c>
      <c r="AV28" s="9"/>
      <c r="AW28" s="21" t="str">
        <f t="shared" si="63"/>
        <v/>
      </c>
      <c r="AX28" s="21">
        <f>IF(AW28="",0,VLOOKUP(AW28,Pointage[#All],2,FALSE)*AX$19)</f>
        <v>0</v>
      </c>
      <c r="AY28" s="9"/>
      <c r="AZ28" s="21" t="str">
        <f>IF(AY28=0,"",RANK(AY28,AY$21:AY$28,0))</f>
        <v/>
      </c>
      <c r="BA28" s="21">
        <f>IF(AZ28="",0,VLOOKUP(AZ28,Pointage[#All],2,FALSE)*BA$19)</f>
        <v>0</v>
      </c>
      <c r="BB28" s="22">
        <f t="shared" si="64"/>
        <v>0</v>
      </c>
      <c r="BC28" s="9"/>
      <c r="BD28" s="21" t="str">
        <f t="shared" si="65"/>
        <v/>
      </c>
      <c r="BE28" s="21">
        <f>IF(BD28="",0,VLOOKUP(BD28,Pointage[#All],2,FALSE)*BE$19)</f>
        <v>0</v>
      </c>
      <c r="BF28" s="9"/>
      <c r="BG28" s="21" t="str">
        <f t="shared" si="66"/>
        <v/>
      </c>
      <c r="BH28" s="21">
        <f>IF(BG28="",0,VLOOKUP(BG28,Pointage[#All],2,FALSE)*BH$19)</f>
        <v>0</v>
      </c>
      <c r="BI28" s="9"/>
      <c r="BJ28" s="21" t="str">
        <f t="shared" si="71"/>
        <v/>
      </c>
      <c r="BK28" s="21">
        <f>IF(BJ28="",0,VLOOKUP(BJ28,Pointage[#All],2,FALSE)*BK$19)</f>
        <v>0</v>
      </c>
      <c r="BL28" s="22">
        <f t="shared" si="67"/>
        <v>0</v>
      </c>
      <c r="BM28" s="9"/>
      <c r="BN28" s="21" t="str">
        <f t="shared" si="68"/>
        <v/>
      </c>
      <c r="BO28" s="21">
        <f>IF(BN28="",0,VLOOKUP(BN28,Pointage[#All],2,FALSE)*BO$19)</f>
        <v>0</v>
      </c>
      <c r="BP28" s="9"/>
      <c r="BQ28" s="21" t="str">
        <f t="shared" si="69"/>
        <v/>
      </c>
      <c r="BR28" s="21">
        <f>IF(BQ28="",0,VLOOKUP(BQ28,Pointage[#All],2,FALSE)*BR$19)</f>
        <v>0</v>
      </c>
      <c r="BS28" s="9"/>
      <c r="BT28" s="21" t="str">
        <f t="shared" si="72"/>
        <v/>
      </c>
      <c r="BU28" s="21">
        <f>IF(BT28="",0,VLOOKUP(BT28,Pointage[#All],2,FALSE)*BU$19)</f>
        <v>0</v>
      </c>
      <c r="BV28" s="22">
        <f t="shared" si="70"/>
        <v>0</v>
      </c>
      <c r="BW28" s="24">
        <f t="shared" si="73"/>
        <v>0</v>
      </c>
      <c r="BX28" s="27" t="e">
        <f>AVERAGE(V28,Y28,AB28)</f>
        <v>#DIV/0!</v>
      </c>
    </row>
    <row r="29" spans="1:76" ht="15" customHeight="1" x14ac:dyDescent="0.25">
      <c r="A29" s="72" t="s">
        <v>43</v>
      </c>
      <c r="B29" s="73"/>
      <c r="C29" s="73"/>
      <c r="D29" s="73"/>
      <c r="E29" s="73"/>
      <c r="F29" s="73"/>
      <c r="G29" s="73"/>
      <c r="H29" s="74"/>
      <c r="I29" s="2" t="s">
        <v>22</v>
      </c>
      <c r="J29" s="19" t="s">
        <v>23</v>
      </c>
      <c r="K29" s="10"/>
      <c r="L29" s="1" t="s">
        <v>24</v>
      </c>
      <c r="M29" s="19" t="s">
        <v>23</v>
      </c>
      <c r="N29" s="10"/>
      <c r="O29" s="6" t="s">
        <v>25</v>
      </c>
      <c r="P29" s="19" t="s">
        <v>23</v>
      </c>
      <c r="Q29" s="10">
        <v>1</v>
      </c>
      <c r="R29" s="1" t="s">
        <v>36</v>
      </c>
      <c r="S29" s="19" t="s">
        <v>23</v>
      </c>
      <c r="T29" s="10"/>
      <c r="U29" s="65" t="s">
        <v>26</v>
      </c>
      <c r="V29" s="2" t="s">
        <v>22</v>
      </c>
      <c r="W29" s="19" t="s">
        <v>23</v>
      </c>
      <c r="X29" s="16"/>
      <c r="Y29" s="1" t="s">
        <v>24</v>
      </c>
      <c r="Z29" s="19" t="s">
        <v>23</v>
      </c>
      <c r="AA29" s="16"/>
      <c r="AB29" s="1" t="s">
        <v>36</v>
      </c>
      <c r="AC29" s="19" t="s">
        <v>23</v>
      </c>
      <c r="AD29" s="16"/>
      <c r="AE29" s="65" t="s">
        <v>26</v>
      </c>
      <c r="AF29" s="2" t="s">
        <v>22</v>
      </c>
      <c r="AG29" s="19" t="s">
        <v>23</v>
      </c>
      <c r="AH29" s="10"/>
      <c r="AI29" s="1" t="s">
        <v>24</v>
      </c>
      <c r="AJ29" s="19" t="s">
        <v>23</v>
      </c>
      <c r="AK29" s="10"/>
      <c r="AL29" s="1" t="s">
        <v>36</v>
      </c>
      <c r="AM29" s="19" t="s">
        <v>23</v>
      </c>
      <c r="AN29" s="10"/>
      <c r="AO29" s="63" t="s">
        <v>26</v>
      </c>
      <c r="AP29" s="2" t="s">
        <v>22</v>
      </c>
      <c r="AQ29" s="19" t="s">
        <v>23</v>
      </c>
      <c r="AR29" s="15"/>
      <c r="AS29" s="1" t="s">
        <v>24</v>
      </c>
      <c r="AT29" s="19" t="s">
        <v>23</v>
      </c>
      <c r="AU29" s="16">
        <v>1</v>
      </c>
      <c r="AV29" s="6" t="s">
        <v>25</v>
      </c>
      <c r="AW29" s="19" t="s">
        <v>23</v>
      </c>
      <c r="AX29" s="16"/>
      <c r="AY29" s="1" t="s">
        <v>36</v>
      </c>
      <c r="AZ29" s="19" t="s">
        <v>23</v>
      </c>
      <c r="BA29" s="16"/>
      <c r="BB29" s="65" t="s">
        <v>26</v>
      </c>
      <c r="BC29" s="1" t="s">
        <v>24</v>
      </c>
      <c r="BD29" s="19" t="s">
        <v>23</v>
      </c>
      <c r="BE29" s="10"/>
      <c r="BF29" s="6" t="s">
        <v>25</v>
      </c>
      <c r="BG29" s="19" t="s">
        <v>23</v>
      </c>
      <c r="BH29" s="10"/>
      <c r="BI29" s="1" t="s">
        <v>36</v>
      </c>
      <c r="BJ29" s="19" t="s">
        <v>23</v>
      </c>
      <c r="BK29" s="10"/>
      <c r="BL29" s="65" t="s">
        <v>26</v>
      </c>
      <c r="BM29" s="6" t="s">
        <v>24</v>
      </c>
      <c r="BN29" s="19" t="s">
        <v>23</v>
      </c>
      <c r="BO29" s="55">
        <v>1</v>
      </c>
      <c r="BP29" s="6" t="s">
        <v>25</v>
      </c>
      <c r="BQ29" s="19" t="s">
        <v>23</v>
      </c>
      <c r="BR29" s="55">
        <v>1</v>
      </c>
      <c r="BS29" s="1" t="s">
        <v>36</v>
      </c>
      <c r="BT29" s="19" t="s">
        <v>23</v>
      </c>
      <c r="BU29" s="55">
        <v>8</v>
      </c>
      <c r="BV29" s="65" t="s">
        <v>26</v>
      </c>
      <c r="BW29" s="65" t="s">
        <v>26</v>
      </c>
    </row>
    <row r="30" spans="1:76" x14ac:dyDescent="0.25">
      <c r="A30" s="75"/>
      <c r="B30" s="76"/>
      <c r="C30" s="76"/>
      <c r="D30" s="76"/>
      <c r="E30" s="76"/>
      <c r="F30" s="76"/>
      <c r="G30" s="76"/>
      <c r="H30" s="77"/>
      <c r="I30" s="2" t="s">
        <v>27</v>
      </c>
      <c r="J30" s="1" t="s">
        <v>28</v>
      </c>
      <c r="K30" s="1" t="s">
        <v>29</v>
      </c>
      <c r="L30" s="1" t="s">
        <v>27</v>
      </c>
      <c r="M30" s="1" t="s">
        <v>28</v>
      </c>
      <c r="N30" s="1" t="s">
        <v>29</v>
      </c>
      <c r="O30" s="1" t="s">
        <v>27</v>
      </c>
      <c r="P30" s="1" t="s">
        <v>28</v>
      </c>
      <c r="Q30" s="1" t="s">
        <v>29</v>
      </c>
      <c r="R30" s="1" t="s">
        <v>27</v>
      </c>
      <c r="S30" s="1" t="s">
        <v>28</v>
      </c>
      <c r="T30" s="1" t="s">
        <v>29</v>
      </c>
      <c r="U30" s="65"/>
      <c r="V30" s="2" t="s">
        <v>27</v>
      </c>
      <c r="W30" s="1" t="s">
        <v>28</v>
      </c>
      <c r="X30" s="1" t="s">
        <v>29</v>
      </c>
      <c r="Y30" s="1" t="s">
        <v>27</v>
      </c>
      <c r="Z30" s="1" t="s">
        <v>28</v>
      </c>
      <c r="AA30" s="1" t="s">
        <v>29</v>
      </c>
      <c r="AB30" s="1" t="s">
        <v>27</v>
      </c>
      <c r="AC30" s="1" t="s">
        <v>28</v>
      </c>
      <c r="AD30" s="1" t="s">
        <v>29</v>
      </c>
      <c r="AE30" s="65"/>
      <c r="AF30" s="2" t="s">
        <v>27</v>
      </c>
      <c r="AG30" s="1" t="s">
        <v>28</v>
      </c>
      <c r="AH30" s="1" t="s">
        <v>29</v>
      </c>
      <c r="AI30" s="1" t="s">
        <v>27</v>
      </c>
      <c r="AJ30" s="1" t="s">
        <v>28</v>
      </c>
      <c r="AK30" s="1" t="s">
        <v>29</v>
      </c>
      <c r="AL30" s="1" t="s">
        <v>27</v>
      </c>
      <c r="AM30" s="1" t="s">
        <v>28</v>
      </c>
      <c r="AN30" s="1" t="s">
        <v>29</v>
      </c>
      <c r="AO30" s="64"/>
      <c r="AP30" s="2" t="s">
        <v>27</v>
      </c>
      <c r="AQ30" s="1" t="s">
        <v>28</v>
      </c>
      <c r="AR30" s="6" t="s">
        <v>29</v>
      </c>
      <c r="AS30" s="1" t="s">
        <v>27</v>
      </c>
      <c r="AT30" s="1" t="s">
        <v>28</v>
      </c>
      <c r="AU30" s="1" t="s">
        <v>29</v>
      </c>
      <c r="AV30" s="1" t="s">
        <v>27</v>
      </c>
      <c r="AW30" s="1" t="s">
        <v>28</v>
      </c>
      <c r="AX30" s="1" t="s">
        <v>29</v>
      </c>
      <c r="AY30" s="1" t="s">
        <v>27</v>
      </c>
      <c r="AZ30" s="1" t="s">
        <v>28</v>
      </c>
      <c r="BA30" s="1" t="s">
        <v>29</v>
      </c>
      <c r="BB30" s="65"/>
      <c r="BC30" s="1" t="s">
        <v>27</v>
      </c>
      <c r="BD30" s="1" t="s">
        <v>28</v>
      </c>
      <c r="BE30" s="1" t="s">
        <v>29</v>
      </c>
      <c r="BF30" s="1" t="s">
        <v>27</v>
      </c>
      <c r="BG30" s="1" t="s">
        <v>28</v>
      </c>
      <c r="BH30" s="1" t="s">
        <v>29</v>
      </c>
      <c r="BI30" s="1" t="s">
        <v>27</v>
      </c>
      <c r="BJ30" s="1" t="s">
        <v>28</v>
      </c>
      <c r="BK30" s="1" t="s">
        <v>29</v>
      </c>
      <c r="BL30" s="65"/>
      <c r="BM30" s="1" t="s">
        <v>27</v>
      </c>
      <c r="BN30" s="1" t="s">
        <v>28</v>
      </c>
      <c r="BO30" s="1" t="s">
        <v>29</v>
      </c>
      <c r="BP30" s="1" t="s">
        <v>27</v>
      </c>
      <c r="BQ30" s="1" t="s">
        <v>28</v>
      </c>
      <c r="BR30" s="1" t="s">
        <v>29</v>
      </c>
      <c r="BS30" s="1" t="s">
        <v>27</v>
      </c>
      <c r="BT30" s="1" t="s">
        <v>28</v>
      </c>
      <c r="BU30" s="1" t="s">
        <v>29</v>
      </c>
      <c r="BV30" s="65"/>
      <c r="BW30" s="65"/>
    </row>
    <row r="31" spans="1:76" x14ac:dyDescent="0.25">
      <c r="A31" s="7"/>
      <c r="B31" s="26" t="s">
        <v>92</v>
      </c>
      <c r="C31" s="44" t="s">
        <v>108</v>
      </c>
      <c r="D31" s="44" t="s">
        <v>109</v>
      </c>
      <c r="E31" s="9">
        <f>U31+AE31++AO31+BB31+BV31</f>
        <v>6</v>
      </c>
      <c r="F31" s="9">
        <f>IF(E31=0,"",RANK(E31,E$31:E$35,0))</f>
        <v>2</v>
      </c>
      <c r="G31" s="9" t="str">
        <f>IF(BW31=0,"",RANK(BW31,BW$10:BW$35,0))</f>
        <v/>
      </c>
      <c r="H31" s="9"/>
      <c r="I31" s="7"/>
      <c r="J31" s="9" t="str">
        <f>IF(I31=0,"",IF(COUNTIF(I$31:I$35,"&gt;0")&gt;1,RANK(I31,I$31:I$35,0),IF(I31&gt;=60,1,IF(AND(I31&gt;=57,I31&lt;=59.9),2,3))))</f>
        <v/>
      </c>
      <c r="K31" s="9">
        <f>IF(J31="",0,VLOOKUP(J31,Pointage[#All],2,FALSE)*K$29)</f>
        <v>0</v>
      </c>
      <c r="L31" s="9"/>
      <c r="M31" s="9" t="str">
        <f>IF(L31=0,"",IF(COUNTIF(L$31:L$35,"&gt;0")&gt;1,RANK(L31,L$31:L$35,0),IF(L31&gt;=60,1,IF(AND(L31&gt;=57,L31&lt;=59.9),2,3))))</f>
        <v/>
      </c>
      <c r="N31" s="9">
        <f>IF(M31="",0,VLOOKUP(M31,Pointage[#All],2,FALSE)*N$29)</f>
        <v>0</v>
      </c>
      <c r="O31" s="47">
        <v>55000</v>
      </c>
      <c r="P31" s="9">
        <f>IF(O31=0,"",IF(COUNTIF(O$31:O$35,"&gt;0")&gt;1,RANK(O31,O$31:O$35,0),IF(O31&gt;=60,1,IF(AND(O31&gt;=57,O31&lt;=59.9),2,3))))</f>
        <v>1</v>
      </c>
      <c r="Q31" s="9">
        <v>6</v>
      </c>
      <c r="R31" s="9"/>
      <c r="S31" s="9" t="str">
        <f>IF(R31=0,"",IF(COUNTIF(R$31:R$35,"&gt;0")&gt;1,RANK(R31,R$31:R$35,0),IF(R31&gt;=60,1,IF(AND(R31&gt;=57,R31&lt;=59.9),2,3))))</f>
        <v/>
      </c>
      <c r="T31" s="9">
        <f>IF(S31="",0,VLOOKUP(S31,Pointage[#All],2,FALSE)*T$29)</f>
        <v>0</v>
      </c>
      <c r="U31" s="50">
        <v>6</v>
      </c>
      <c r="V31" s="7"/>
      <c r="W31" s="21" t="str">
        <f>IF(V31=0,"",IF(COUNTIF(V$31:V$35,"&gt;0")&gt;1,RANK(V31,V$31:V$35,0),IF(V31&gt;=60,1,IF(AND(V31&gt;=57,V31&lt;=59.9),2,3))))</f>
        <v/>
      </c>
      <c r="X31" s="21">
        <f>IF(W31="",0,VLOOKUP(W31,Pointage[#All],2,FALSE)*X$29)</f>
        <v>0</v>
      </c>
      <c r="Y31" s="9"/>
      <c r="Z31" s="21" t="str">
        <f>IF(Y31=0,"",IF(COUNTIF(Y$31:Y$35,"&gt;0")&gt;1,RANK(Y31,Y$31:Y$35,0),IF(Y31&gt;=60,1,IF(AND(Y31&gt;=57,Y31&lt;=59.9),2,3))))</f>
        <v/>
      </c>
      <c r="AA31" s="21">
        <f>IF(Z31="",0,VLOOKUP(Z31,Pointage[#All],2,FALSE)*AA$29)</f>
        <v>0</v>
      </c>
      <c r="AB31" s="9"/>
      <c r="AC31" s="21" t="str">
        <f>IF(AB31=0,"",IF(COUNTIF(AB$31:AB$35,"&gt;0")&gt;1,RANK(AB31,AB$31:AB$35,0),IF(AB31&gt;=60,1,IF(AND(AB31&gt;=57,AB31&lt;=59.9),2,3))))</f>
        <v/>
      </c>
      <c r="AD31" s="21">
        <f>IF(AC31="",0,VLOOKUP(AC31,Pointage[#All],2,FALSE)*AD$29)</f>
        <v>0</v>
      </c>
      <c r="AE31" s="22">
        <f t="shared" ref="AE31:AE35" si="79">IF(X31="","",X31+AA31+AD31)</f>
        <v>0</v>
      </c>
      <c r="AF31" s="7"/>
      <c r="AG31" s="21" t="str">
        <f>IF(AF31=0,"",IF(COUNTIF(AF$31:AF$35,"&gt;0")&gt;1,RANK(AF31,AF$31:AF$35,0),IF(AF31&gt;=60,1,IF(AND(AF31&gt;=57,AF31&lt;=59.9),2,3))))</f>
        <v/>
      </c>
      <c r="AH31" s="21">
        <f>IF(AG31="",0,VLOOKUP(AG31,Pointage[#All],2,FALSE)*AH$29)</f>
        <v>0</v>
      </c>
      <c r="AI31" s="9"/>
      <c r="AJ31" s="21" t="str">
        <f>IF(AI31=0,"",IF(COUNTIF(AI$31:AI$35,"&gt;0")&gt;1,RANK(AI31,AI$31:AI$35,0),IF(AI31&gt;=60,1,IF(AND(AI31&gt;=57,AI31&lt;=59.9),2,3))))</f>
        <v/>
      </c>
      <c r="AK31" s="21">
        <f>IF(AJ31="",0,VLOOKUP(AJ31,Pointage[#All],2,FALSE)*AK$29)</f>
        <v>0</v>
      </c>
      <c r="AL31" s="9"/>
      <c r="AM31" s="21" t="str">
        <f>IF(AL31=0,"",IF(COUNTIF(AL$31:AL$35,"&gt;0")&gt;1,RANK(AL31,AL$31:AL$35,0),IF(AL31&gt;=60,1,IF(AND(AL31&gt;=57,AL31&lt;=59.9),2,3))))</f>
        <v/>
      </c>
      <c r="AN31" s="21">
        <f>IF(AM31="",0,VLOOKUP(AM31,Pointage[#All],2,FALSE)*AN$29)</f>
        <v>0</v>
      </c>
      <c r="AO31" s="22">
        <f t="shared" ref="AO31:AO33" si="80">IF(AH31="","",AH31+AK31+AN31)</f>
        <v>0</v>
      </c>
      <c r="AP31" s="7"/>
      <c r="AQ31" s="21" t="str">
        <f>IF(AP31=0,"",IF(COUNTIF(AP$31:AP$35,"&gt;0")&gt;1,RANK(AP31,AP$31:AP$35,0),IF(AP31&gt;=60,1,IF(AND(AP31&gt;=57,AP31&lt;=59.9),2,3))))</f>
        <v/>
      </c>
      <c r="AR31" s="29">
        <f>IF(AQ31="",0,VLOOKUP(AQ31,Pointage[#All],2,FALSE)*AR$29)</f>
        <v>0</v>
      </c>
      <c r="AS31" s="9"/>
      <c r="AT31" s="21" t="str">
        <f>IF(AS31=0,"",IF(COUNTIF(AS$31:AS$35,"&gt;0")&gt;1,RANK(AS31,AS$31:AS$35,0),IF(AS31&gt;=60,1,IF(AND(AS31&gt;=57,AS31&lt;=59.9),2,3))))</f>
        <v/>
      </c>
      <c r="AU31" s="21">
        <f>IF(AT31="",0,VLOOKUP(AT31,Pointage[#All],2,FALSE)*AU$29)</f>
        <v>0</v>
      </c>
      <c r="AV31" s="9"/>
      <c r="AW31" s="21" t="str">
        <f>IF(AV31=0,"",IF(COUNTIF(AV$31:AV$35,"&gt;0")&gt;1,RANK(AV31,AV$31:AV$35,0),IF(AV31&gt;=60,1,IF(AND(AV31&gt;=57,AV31&lt;=59.9),2,3))))</f>
        <v/>
      </c>
      <c r="AX31" s="21">
        <f>IF(AW31="",0,VLOOKUP(AW31,Pointage[#All],2,FALSE)*AX$29)</f>
        <v>0</v>
      </c>
      <c r="AY31" s="9"/>
      <c r="AZ31" s="21" t="str">
        <f>IF(AY31=0,"",IF(COUNTIF(AY$31:AY$35,"&gt;0")&gt;1,RANK(AY31,AY$31:AY$35,0),IF(AY31&gt;=60,1,IF(AND(AY31&gt;=57,AY31&lt;=59.9),2,3))))</f>
        <v/>
      </c>
      <c r="BA31" s="21">
        <f>IF(AZ31="",0,VLOOKUP(AZ31,Pointage[#All],2,FALSE)*BA$29)</f>
        <v>0</v>
      </c>
      <c r="BB31" s="22">
        <f t="shared" ref="BB31:BB34" si="81">IF(AU31="","",AU31+AX31+BA31)</f>
        <v>0</v>
      </c>
      <c r="BC31" s="9"/>
      <c r="BD31" s="21" t="str">
        <f>IF(BC31=0,"",IF(COUNTIF(BC$31:BC$35,"&gt;0")&gt;1,RANK(BC31,BC$31:BC$35,0),IF(BC31&gt;=60,1,IF(AND(BC31&gt;=57,BC31&lt;=59.9),2,3))))</f>
        <v/>
      </c>
      <c r="BE31" s="21">
        <f>IF(BD31="",0,VLOOKUP(BD31,Pointage[#All],2,FALSE)*BE$29)</f>
        <v>0</v>
      </c>
      <c r="BF31" s="9"/>
      <c r="BG31" s="21" t="str">
        <f>IF(BF31=0,"",IF(COUNTIF(BF$31:BF$35,"&gt;0")&gt;1,RANK(BF31,BF$31:BF$35,0),IF(BF31&gt;=60,1,IF(AND(BF31&gt;=57,BF31&lt;=59.9),2,3))))</f>
        <v/>
      </c>
      <c r="BH31" s="21">
        <f>IF(BG31="",0,VLOOKUP(BG31,Pointage[#All],2,FALSE)*BH$29)</f>
        <v>0</v>
      </c>
      <c r="BI31" s="9"/>
      <c r="BJ31" s="21" t="str">
        <f>IF(BI31=0,"",IF(COUNTIF(BI$31:BI$35,"&gt;0")&gt;1,RANK(BI31,BI$31:BI$35,0),IF(BI31&gt;=60,1,IF(AND(BI31&gt;=57,BI31&lt;=59.9),2,3))))</f>
        <v/>
      </c>
      <c r="BK31" s="21">
        <f>IF(BJ31="",0,VLOOKUP(BJ31,Pointage[#All],2,FALSE)*BK$29)</f>
        <v>0</v>
      </c>
      <c r="BL31" s="22">
        <f t="shared" ref="BL31:BL35" si="82">IF(BE31="","",BE31+BH31+BK31)</f>
        <v>0</v>
      </c>
      <c r="BM31" s="9"/>
      <c r="BN31" s="21" t="str">
        <f>IF(BM31=0,"",IF(COUNTIF(BM$31:BM$35,"&gt;0")&gt;1,RANK(BM31,BM$31:BM$35,0),IF(BM31&gt;=60,1,IF(AND(BM31&gt;=57,BM31&lt;=59.9),2,3))))</f>
        <v/>
      </c>
      <c r="BO31" s="21">
        <f>IF(BN31="",0,VLOOKUP(BN31,Pointage[#All],2,FALSE)*BO$29)</f>
        <v>0</v>
      </c>
      <c r="BP31" s="9"/>
      <c r="BQ31" s="21" t="str">
        <f>IF(BP31=0,"",IF(COUNTIF(BP$31:BP$35,"&gt;0")&gt;1,RANK(BP31,BP$31:BP$35,0),IF(BP31&gt;=60,1,IF(AND(BP31&gt;=57,BP31&lt;=59.9),2,3))))</f>
        <v/>
      </c>
      <c r="BR31" s="21">
        <f>IF(BQ31="",0,VLOOKUP(BQ31,Pointage[#All],2,FALSE)*BR$29)</f>
        <v>0</v>
      </c>
      <c r="BS31" s="9"/>
      <c r="BT31" s="21" t="str">
        <f>IF(BS31=0,"",IF(COUNTIF(BS$31:BS$35,"&gt;0")&gt;1,RANK(BS31,BS$31:BS$35,0),IF(BS31&gt;=60,1,IF(AND(BS31&gt;=57,BS31&lt;=59.9),2,3))))</f>
        <v/>
      </c>
      <c r="BU31" s="21">
        <f>IF(BT31="",0,VLOOKUP(BT31,Pointage[#All],2,FALSE)*BU$29)</f>
        <v>0</v>
      </c>
      <c r="BV31" s="22">
        <f t="shared" ref="BV31:BV35" si="83">IF(BO31="","",BO31+BR31+BU31)*1.25</f>
        <v>0</v>
      </c>
      <c r="BW31" s="24">
        <f>T31+AD31+AN31+BA31+BU31*1.25</f>
        <v>0</v>
      </c>
      <c r="BX31" s="27" t="e">
        <f>AVERAGE(V31,Y31,AB31)</f>
        <v>#DIV/0!</v>
      </c>
    </row>
    <row r="32" spans="1:76" x14ac:dyDescent="0.25">
      <c r="A32" s="7"/>
      <c r="B32" s="26" t="s">
        <v>154</v>
      </c>
      <c r="C32" s="44" t="s">
        <v>155</v>
      </c>
      <c r="D32" s="44" t="s">
        <v>156</v>
      </c>
      <c r="E32" s="9">
        <f>U32+AE32++AO32+BB32+BV32</f>
        <v>6</v>
      </c>
      <c r="F32" s="9">
        <f>IF(E32=0,"",RANK(E32,E$31:E$35,0))</f>
        <v>2</v>
      </c>
      <c r="G32" s="9" t="str">
        <f>IF(BW32=0,"",RANK(BW32,BW$10:BW$35,0))</f>
        <v/>
      </c>
      <c r="H32" s="9"/>
      <c r="I32" s="7"/>
      <c r="J32" s="21" t="str">
        <f>IF(I32=0,"",IF(COUNTIF(I$31:I$35,"&gt;0")&gt;1,RANK(I32,I$31:I$35,0),IF(I32&gt;=60,1,IF(AND(I32&gt;=57,I32&lt;=59.9),2,3))))</f>
        <v/>
      </c>
      <c r="K32" s="21">
        <f>IF(J32="",0,VLOOKUP(J32,Pointage[#All],2,FALSE)*K$29)</f>
        <v>0</v>
      </c>
      <c r="L32" s="9"/>
      <c r="M32" s="21" t="str">
        <f>IF(L32=0,"",IF(COUNTIF(L$31:L$35,"&gt;0")&gt;1,RANK(L32,L$31:L$35,0),IF(L32&gt;=60,1,IF(AND(L32&gt;=57,L32&lt;=59.9),2,3))))</f>
        <v/>
      </c>
      <c r="N32" s="21">
        <f>IF(M32="",0,VLOOKUP(M32,Pointage[#All],2,FALSE)*N$29)</f>
        <v>0</v>
      </c>
      <c r="O32" s="9"/>
      <c r="P32" s="21" t="str">
        <f>IF(O32=0,"",IF(COUNTIF(O$31:O$35,"&gt;0")&gt;1,RANK(O32,O$31:O$35,0),IF(O32&gt;=60,1,IF(AND(O32&gt;=57,O32&lt;=59.9),2,3))))</f>
        <v/>
      </c>
      <c r="Q32" s="21">
        <v>0</v>
      </c>
      <c r="R32" s="9"/>
      <c r="S32" s="21" t="str">
        <f>IF(R32=0,"",IF(COUNTIF(R$31:R$35,"&gt;0")&gt;1,RANK(R32,R$31:R$35,0),IF(R32&gt;=60,1,IF(AND(R32&gt;=57,R32&lt;=59.9),2,3))))</f>
        <v/>
      </c>
      <c r="T32" s="21">
        <f>IF(S32="",0,VLOOKUP(S32,Pointage[#All],2,FALSE)*T$29)</f>
        <v>0</v>
      </c>
      <c r="U32" s="22">
        <f t="shared" ref="U32:U35" si="84">IF(K32="","",K32+N32+T32)</f>
        <v>0</v>
      </c>
      <c r="V32" s="7"/>
      <c r="W32" s="21" t="str">
        <f>IF(V32=0,"",IF(COUNTIF(V$31:V$35,"&gt;0")&gt;1,RANK(V32,V$31:V$35,0),IF(V32&gt;=60,1,IF(AND(V32&gt;=57,V32&lt;=59.9),2,3))))</f>
        <v/>
      </c>
      <c r="X32" s="21">
        <f>IF(W32="",0,VLOOKUP(W32,Pointage[#All],2,FALSE)*X$29)</f>
        <v>0</v>
      </c>
      <c r="Y32" s="9"/>
      <c r="Z32" s="21" t="str">
        <f>IF(Y32=0,"",IF(COUNTIF(Y$31:Y$35,"&gt;0")&gt;1,RANK(Y32,Y$31:Y$35,0),IF(Y32&gt;=60,1,IF(AND(Y32&gt;=57,Y32&lt;=59.9),2,3))))</f>
        <v/>
      </c>
      <c r="AA32" s="21">
        <f>IF(Z32="",0,VLOOKUP(Z32,Pointage[#All],2,FALSE)*AA$29)</f>
        <v>0</v>
      </c>
      <c r="AB32" s="9"/>
      <c r="AC32" s="21" t="str">
        <f>IF(AB32=0,"",IF(COUNTIF(AB$31:AB$35,"&gt;0")&gt;1,RANK(AB32,AB$31:AB$35,0),IF(AB32&gt;=60,1,IF(AND(AB32&gt;=57,AB32&lt;=59.9),2,3))))</f>
        <v/>
      </c>
      <c r="AD32" s="21">
        <f>IF(AC32="",0,VLOOKUP(AC32,Pointage[#All],2,FALSE)*AD$29)</f>
        <v>0</v>
      </c>
      <c r="AE32" s="22">
        <f t="shared" si="79"/>
        <v>0</v>
      </c>
      <c r="AF32" s="7"/>
      <c r="AG32" s="21" t="str">
        <f>IF(AF32=0,"",IF(COUNTIF(AF$31:AF$35,"&gt;0")&gt;1,RANK(AF32,AF$31:AF$35,0),IF(AF32&gt;=60,1,IF(AND(AF32&gt;=57,AF32&lt;=59.9),2,3))))</f>
        <v/>
      </c>
      <c r="AH32" s="21">
        <f>IF(AG32="",0,VLOOKUP(AG32,Pointage[#All],2,FALSE)*AH$29)</f>
        <v>0</v>
      </c>
      <c r="AI32" s="9"/>
      <c r="AJ32" s="21" t="str">
        <f>IF(AI32=0,"",IF(COUNTIF(AI$31:AI$35,"&gt;0")&gt;1,RANK(AI32,AI$31:AI$35,0),IF(AI32&gt;=60,1,IF(AND(AI32&gt;=57,AI32&lt;=59.9),2,3))))</f>
        <v/>
      </c>
      <c r="AK32" s="21">
        <f>IF(AJ32="",0,VLOOKUP(AJ32,Pointage[#All],2,FALSE)*AK$29)</f>
        <v>0</v>
      </c>
      <c r="AL32" s="9"/>
      <c r="AM32" s="21" t="str">
        <f>IF(AL32=0,"",IF(COUNTIF(AL$31:AL$35,"&gt;0")&gt;1,RANK(AL32,AL$31:AL$35,0),IF(AL32&gt;=60,1,IF(AND(AL32&gt;=57,AL32&lt;=59.9),2,3))))</f>
        <v/>
      </c>
      <c r="AN32" s="21">
        <f>IF(AM32="",0,VLOOKUP(AM32,Pointage[#All],2,FALSE)*AN$29)</f>
        <v>0</v>
      </c>
      <c r="AO32" s="22">
        <f t="shared" si="80"/>
        <v>0</v>
      </c>
      <c r="AP32" s="7">
        <v>70</v>
      </c>
      <c r="AQ32" s="21">
        <f>IF(AP32=0,"",IF(COUNTIF(AP$31:AP$35,"&gt;0")&gt;1,RANK(AP32,AP$31:AP$35,0),IF(AP32&gt;=60,1,IF(AND(AP32&gt;=57,AP32&lt;=59.9),2,3))))</f>
        <v>1</v>
      </c>
      <c r="AR32" s="29">
        <f>IF(AQ32="",0,VLOOKUP(AQ32,Pointage[#All],2,FALSE)*AR$29)</f>
        <v>0</v>
      </c>
      <c r="AS32" s="9">
        <v>70.760000000000005</v>
      </c>
      <c r="AT32" s="21">
        <f>IF(AS32=0,"",IF(COUNTIF(AS$31:AS$35,"&gt;0")&gt;1,RANK(AS32,AS$31:AS$35,0),IF(AS32&gt;=60,1,IF(AND(AS32&gt;=57,AS32&lt;=59.9),2,3))))</f>
        <v>1</v>
      </c>
      <c r="AU32" s="21">
        <f>IF(AT32="",0,VLOOKUP(AT32,Pointage[#All],2,FALSE)*AU$29)</f>
        <v>6</v>
      </c>
      <c r="AV32" s="9"/>
      <c r="AW32" s="21" t="str">
        <f>IF(AV32=0,"",IF(COUNTIF(AV$31:AV$35,"&gt;0")&gt;1,RANK(AV32,AV$31:AV$35,0),IF(AV32&gt;=60,1,IF(AND(AV32&gt;=57,AV32&lt;=59.9),2,3))))</f>
        <v/>
      </c>
      <c r="AX32" s="21">
        <f>IF(AW32="",0,VLOOKUP(AW32,Pointage[#All],2,FALSE)*AX$29)</f>
        <v>0</v>
      </c>
      <c r="AY32" s="9"/>
      <c r="AZ32" s="21" t="str">
        <f>IF(AY32=0,"",IF(COUNTIF(AY$31:AY$35,"&gt;0")&gt;1,RANK(AY32,AY$31:AY$35,0),IF(AY32&gt;=60,1,IF(AND(AY32&gt;=57,AY32&lt;=59.9),2,3))))</f>
        <v/>
      </c>
      <c r="BA32" s="21">
        <f>IF(AZ32="",0,VLOOKUP(AZ32,Pointage[#All],2,FALSE)*BA$29)</f>
        <v>0</v>
      </c>
      <c r="BB32" s="22">
        <f t="shared" si="81"/>
        <v>6</v>
      </c>
      <c r="BC32" s="9"/>
      <c r="BD32" s="21" t="str">
        <f>IF(BC32=0,"",IF(COUNTIF(BC$31:BC$35,"&gt;0")&gt;1,RANK(BC32,BC$31:BC$35,0),IF(BC32&gt;=60,1,IF(AND(BC32&gt;=57,BC32&lt;=59.9),2,3))))</f>
        <v/>
      </c>
      <c r="BE32" s="21">
        <f>IF(BD32="",0,VLOOKUP(BD32,Pointage[#All],2,FALSE)*BE$29)</f>
        <v>0</v>
      </c>
      <c r="BF32" s="9"/>
      <c r="BG32" s="21" t="str">
        <f>IF(BF32=0,"",IF(COUNTIF(BF$31:BF$35,"&gt;0")&gt;1,RANK(BF32,BF$31:BF$35,0),IF(BF32&gt;=60,1,IF(AND(BF32&gt;=57,BF32&lt;=59.9),2,3))))</f>
        <v/>
      </c>
      <c r="BH32" s="21">
        <f>IF(BG32="",0,VLOOKUP(BG32,Pointage[#All],2,FALSE)*BH$29)</f>
        <v>0</v>
      </c>
      <c r="BI32" s="9"/>
      <c r="BJ32" s="21" t="str">
        <f>IF(BI32=0,"",IF(COUNTIF(BI$31:BI$35,"&gt;0")&gt;1,RANK(BI32,BI$31:BI$35,0),IF(BI32&gt;=60,1,IF(AND(BI32&gt;=57,BI32&lt;=59.9),2,3))))</f>
        <v/>
      </c>
      <c r="BK32" s="21">
        <f>IF(BJ32="",0,VLOOKUP(BJ32,Pointage[#All],2,FALSE)*BK$29)</f>
        <v>0</v>
      </c>
      <c r="BL32" s="22">
        <f t="shared" si="82"/>
        <v>0</v>
      </c>
      <c r="BM32" s="9"/>
      <c r="BN32" s="21" t="str">
        <f>IF(BM32=0,"",IF(COUNTIF(BM$31:BM$35,"&gt;0")&gt;1,RANK(BM32,BM$31:BM$35,0),IF(BM32&gt;=60,1,IF(AND(BM32&gt;=57,BM32&lt;=59.9),2,3))))</f>
        <v/>
      </c>
      <c r="BO32" s="21">
        <f>IF(BN32="",0,VLOOKUP(BN32,Pointage[#All],2,FALSE)*BO$29)</f>
        <v>0</v>
      </c>
      <c r="BP32" s="9"/>
      <c r="BQ32" s="21" t="str">
        <f>IF(BP32=0,"",IF(COUNTIF(BP$31:BP$35,"&gt;0")&gt;1,RANK(BP32,BP$31:BP$35,0),IF(BP32&gt;=60,1,IF(AND(BP32&gt;=57,BP32&lt;=59.9),2,3))))</f>
        <v/>
      </c>
      <c r="BR32" s="21">
        <f>IF(BQ32="",0,VLOOKUP(BQ32,Pointage[#All],2,FALSE)*BR$29)</f>
        <v>0</v>
      </c>
      <c r="BS32" s="9"/>
      <c r="BT32" s="21" t="str">
        <f>IF(BS32=0,"",IF(COUNTIF(BS$31:BS$35,"&gt;0")&gt;1,RANK(BS32,BS$31:BS$35,0),IF(BS32&gt;=60,1,IF(AND(BS32&gt;=57,BS32&lt;=59.9),2,3))))</f>
        <v/>
      </c>
      <c r="BU32" s="21">
        <f>IF(BT32="",0,VLOOKUP(BT32,Pointage[#All],2,FALSE)*BU$29)</f>
        <v>0</v>
      </c>
      <c r="BV32" s="22">
        <f t="shared" si="83"/>
        <v>0</v>
      </c>
      <c r="BW32" s="24">
        <f>T32+AD32+AN32+BA32+BU32*1.25</f>
        <v>0</v>
      </c>
    </row>
    <row r="33" spans="1:76" x14ac:dyDescent="0.25">
      <c r="A33" s="7"/>
      <c r="B33" s="26" t="s">
        <v>112</v>
      </c>
      <c r="C33" s="44" t="s">
        <v>113</v>
      </c>
      <c r="D33" s="44" t="s">
        <v>205</v>
      </c>
      <c r="E33" s="21">
        <f>U33+AE33++AO33+BB33+BV33</f>
        <v>15</v>
      </c>
      <c r="F33" s="21">
        <f>IF(E33=0,"",RANK(E33,E$31:E$35,0))</f>
        <v>1</v>
      </c>
      <c r="G33" s="21" t="str">
        <f>IF(BW33=0,"",RANK(BW33,BW$10:BW$35,0))</f>
        <v/>
      </c>
      <c r="H33" s="21"/>
      <c r="I33" s="7"/>
      <c r="J33" s="21" t="str">
        <f>IF(I33=0,"",IF(COUNTIF(I$31:I$35,"&gt;0")&gt;1,RANK(I33,I$31:I$35,0),IF(I33&gt;=60,1,IF(AND(I33&gt;=57,I33&lt;=59.9),2,3))))</f>
        <v/>
      </c>
      <c r="K33" s="21">
        <f>IF(J33="",0,VLOOKUP(J33,Pointage[#All],2,FALSE)*K$29)</f>
        <v>0</v>
      </c>
      <c r="L33" s="9"/>
      <c r="M33" s="21" t="str">
        <f>IF(L33=0,"",IF(COUNTIF(L$31:L$35,"&gt;0")&gt;1,RANK(L33,L$31:L$35,0),IF(L33&gt;=60,1,IF(AND(L33&gt;=57,L33&lt;=59.9),2,3))))</f>
        <v/>
      </c>
      <c r="N33" s="21">
        <f>IF(M33="",0,VLOOKUP(M33,Pointage[#All],2,FALSE)*N$29)</f>
        <v>0</v>
      </c>
      <c r="O33" s="9"/>
      <c r="P33" s="21" t="str">
        <f>IF(O33=0,"",IF(COUNTIF(O$31:O$35,"&gt;0")&gt;1,RANK(O33,O$31:O$35,0),IF(O33&gt;=60,1,IF(AND(O33&gt;=57,O33&lt;=59.9),2,3))))</f>
        <v/>
      </c>
      <c r="Q33" s="21">
        <v>0</v>
      </c>
      <c r="R33" s="9"/>
      <c r="S33" s="21" t="str">
        <f>IF(R33=0,"",IF(COUNTIF(R$31:R$35,"&gt;0")&gt;1,RANK(R33,R$31:R$35,0),IF(R33&gt;=60,1,IF(AND(R33&gt;=57,R33&lt;=59.9),2,3))))</f>
        <v/>
      </c>
      <c r="T33" s="21">
        <f>IF(S33="",0,VLOOKUP(S33,Pointage[#All],2,FALSE)*T$29)</f>
        <v>0</v>
      </c>
      <c r="U33" s="22">
        <f t="shared" si="84"/>
        <v>0</v>
      </c>
      <c r="V33" s="7"/>
      <c r="W33" s="21" t="str">
        <f>IF(V33=0,"",IF(COUNTIF(V$31:V$35,"&gt;0")&gt;1,RANK(V33,V$31:V$35,0),IF(V33&gt;=60,1,IF(AND(V33&gt;=57,V33&lt;=59.9),2,3))))</f>
        <v/>
      </c>
      <c r="X33" s="21">
        <f>IF(W33="",0,VLOOKUP(W33,Pointage[#All],2,FALSE)*X$29)</f>
        <v>0</v>
      </c>
      <c r="Y33" s="9"/>
      <c r="Z33" s="21" t="str">
        <f>IF(Y33=0,"",IF(COUNTIF(Y$31:Y$35,"&gt;0")&gt;1,RANK(Y33,Y$31:Y$35,0),IF(Y33&gt;=60,1,IF(AND(Y33&gt;=57,Y33&lt;=59.9),2,3))))</f>
        <v/>
      </c>
      <c r="AA33" s="21">
        <f>IF(Z33="",0,VLOOKUP(Z33,Pointage[#All],2,FALSE)*AA$29)</f>
        <v>0</v>
      </c>
      <c r="AB33" s="9"/>
      <c r="AC33" s="21" t="str">
        <f>IF(AB33=0,"",IF(COUNTIF(AB$31:AB$35,"&gt;0")&gt;1,RANK(AB33,AB$31:AB$35,0),IF(AB33&gt;=60,1,IF(AND(AB33&gt;=57,AB33&lt;=59.9),2,3))))</f>
        <v/>
      </c>
      <c r="AD33" s="21">
        <f>IF(AC33="",0,VLOOKUP(AC33,Pointage[#All],2,FALSE)*AD$29)</f>
        <v>0</v>
      </c>
      <c r="AE33" s="22">
        <f t="shared" si="79"/>
        <v>0</v>
      </c>
      <c r="AF33" s="7"/>
      <c r="AG33" s="21" t="str">
        <f>IF(AF33=0,"",IF(COUNTIF(AF$31:AF$35,"&gt;0")&gt;1,RANK(AF33,AF$31:AF$35,0),IF(AF33&gt;=60,1,IF(AND(AF33&gt;=57,AF33&lt;=59.9),2,3))))</f>
        <v/>
      </c>
      <c r="AH33" s="21">
        <f>IF(AG33="",0,VLOOKUP(AG33,Pointage[#All],2,FALSE)*AH$29)</f>
        <v>0</v>
      </c>
      <c r="AI33" s="9"/>
      <c r="AJ33" s="21" t="str">
        <f>IF(AI33=0,"",IF(COUNTIF(AI$31:AI$35,"&gt;0")&gt;1,RANK(AI33,AI$31:AI$35,0),IF(AI33&gt;=60,1,IF(AND(AI33&gt;=57,AI33&lt;=59.9),2,3))))</f>
        <v/>
      </c>
      <c r="AK33" s="21">
        <f>IF(AJ33="",0,VLOOKUP(AJ33,Pointage[#All],2,FALSE)*AK$29)</f>
        <v>0</v>
      </c>
      <c r="AL33" s="9"/>
      <c r="AM33" s="21" t="str">
        <f>IF(AL33=0,"",IF(COUNTIF(AL$31:AL$35,"&gt;0")&gt;1,RANK(AL33,AL$31:AL$35,0),IF(AL33&gt;=60,1,IF(AND(AL33&gt;=57,AL33&lt;=59.9),2,3))))</f>
        <v/>
      </c>
      <c r="AN33" s="21">
        <f>IF(AM33="",0,VLOOKUP(AM33,Pointage[#All],2,FALSE)*AN$29)</f>
        <v>0</v>
      </c>
      <c r="AO33" s="22">
        <f t="shared" si="80"/>
        <v>0</v>
      </c>
      <c r="AP33" s="7"/>
      <c r="AQ33" s="21" t="str">
        <f>IF(AP33=0,"",IF(COUNTIF(AP$31:AP$35,"&gt;0")&gt;1,RANK(AP33,AP$31:AP$35,0),IF(AP33&gt;=60,1,IF(AND(AP33&gt;=57,AP33&lt;=59.9),2,3))))</f>
        <v/>
      </c>
      <c r="AR33" s="29">
        <f>IF(AQ33="",0,VLOOKUP(AQ33,Pointage[#All],2,FALSE)*AR$29)</f>
        <v>0</v>
      </c>
      <c r="AS33" s="9"/>
      <c r="AT33" s="21" t="str">
        <f>IF(AS33=0,"",IF(COUNTIF(AS$31:AS$35,"&gt;0")&gt;1,RANK(AS33,AS$31:AS$35,0),IF(AS33&gt;=60,1,IF(AND(AS33&gt;=57,AS33&lt;=59.9),2,3))))</f>
        <v/>
      </c>
      <c r="AU33" s="21">
        <f>IF(AT33="",0,VLOOKUP(AT33,Pointage[#All],2,FALSE)*AU$29)</f>
        <v>0</v>
      </c>
      <c r="AV33" s="9"/>
      <c r="AW33" s="21" t="str">
        <f>IF(AV33=0,"",IF(COUNTIF(AV$31:AV$35,"&gt;0")&gt;1,RANK(AV33,AV$31:AV$35,0),IF(AV33&gt;=60,1,IF(AND(AV33&gt;=57,AV33&lt;=59.9),2,3))))</f>
        <v/>
      </c>
      <c r="AX33" s="21">
        <f>IF(AW33="",0,VLOOKUP(AW33,Pointage[#All],2,FALSE)*AX$29)</f>
        <v>0</v>
      </c>
      <c r="AY33" s="9"/>
      <c r="AZ33" s="21" t="str">
        <f>IF(AY33=0,"",IF(COUNTIF(AY$31:AY$35,"&gt;0")&gt;1,RANK(AY33,AY$31:AY$35,0),IF(AY33&gt;=60,1,IF(AND(AY33&gt;=57,AY33&lt;=59.9),2,3))))</f>
        <v/>
      </c>
      <c r="BA33" s="21">
        <f>IF(AZ33="",0,VLOOKUP(AZ33,Pointage[#All],2,FALSE)*BA$29)</f>
        <v>0</v>
      </c>
      <c r="BB33" s="22">
        <f t="shared" si="81"/>
        <v>0</v>
      </c>
      <c r="BC33" s="9"/>
      <c r="BD33" s="21" t="str">
        <f>IF(BC33=0,"",IF(COUNTIF(BC$31:BC$35,"&gt;0")&gt;1,RANK(BC33,BC$31:BC$35,0),IF(BC33&gt;=60,1,IF(AND(BC33&gt;=57,BC33&lt;=59.9),2,3))))</f>
        <v/>
      </c>
      <c r="BE33" s="21">
        <f>IF(BD33="",0,VLOOKUP(BD33,Pointage[#All],2,FALSE)*BE$29)</f>
        <v>0</v>
      </c>
      <c r="BF33" s="9"/>
      <c r="BG33" s="21" t="str">
        <f>IF(BF33=0,"",IF(COUNTIF(BF$31:BF$35,"&gt;0")&gt;1,RANK(BF33,BF$31:BF$35,0),IF(BF33&gt;=60,1,IF(AND(BF33&gt;=57,BF33&lt;=59.9),2,3))))</f>
        <v/>
      </c>
      <c r="BH33" s="21">
        <f>IF(BG33="",0,VLOOKUP(BG33,Pointage[#All],2,FALSE)*BH$29)</f>
        <v>0</v>
      </c>
      <c r="BI33" s="9"/>
      <c r="BJ33" s="21" t="str">
        <f>IF(BI33=0,"",IF(COUNTIF(BI$31:BI$35,"&gt;0")&gt;1,RANK(BI33,BI$31:BI$35,0),IF(BI33&gt;=60,1,IF(AND(BI33&gt;=57,BI33&lt;=59.9),2,3))))</f>
        <v/>
      </c>
      <c r="BK33" s="21">
        <f>IF(BJ33="",0,VLOOKUP(BJ33,Pointage[#All],2,FALSE)*BK$29)</f>
        <v>0</v>
      </c>
      <c r="BL33" s="22">
        <f t="shared" si="82"/>
        <v>0</v>
      </c>
      <c r="BM33" s="9">
        <v>60.151000000000003</v>
      </c>
      <c r="BN33" s="21">
        <f>IF(BM33=0,"",IF(COUNTIF(BM$31:BM$35,"&gt;0")&gt;1,RANK(BM33,BM$31:BM$35,0),IF(BM33&gt;=60,1,IF(AND(BM33&gt;=57,BM33&lt;=59.9),2,3))))</f>
        <v>1</v>
      </c>
      <c r="BO33" s="21">
        <f>IF(BN33="",0,VLOOKUP(BN33,Pointage[#All],2,FALSE)*BO$29)</f>
        <v>6</v>
      </c>
      <c r="BP33" s="9">
        <v>56.944000000000003</v>
      </c>
      <c r="BQ33" s="21">
        <v>1</v>
      </c>
      <c r="BR33" s="21">
        <f>IF(BQ33="",0,VLOOKUP(BQ33,Pointage[#All],2,FALSE)*BR$29)</f>
        <v>6</v>
      </c>
      <c r="BS33" s="9">
        <v>61.387999999999998</v>
      </c>
      <c r="BT33" s="21">
        <v>7</v>
      </c>
      <c r="BU33" s="21">
        <f>IF(BT33="",0,VLOOKUP(BT33,Pointage[#All],2,FALSE)*BU$29)</f>
        <v>0</v>
      </c>
      <c r="BV33" s="22">
        <f t="shared" si="83"/>
        <v>15</v>
      </c>
      <c r="BW33" s="24">
        <f>T33+AD33+AN33+BA33+BU33*1.25</f>
        <v>0</v>
      </c>
    </row>
    <row r="34" spans="1:76" x14ac:dyDescent="0.25">
      <c r="A34" s="7"/>
      <c r="B34" s="26"/>
      <c r="C34" s="44"/>
      <c r="D34" s="44"/>
      <c r="E34" s="21">
        <f>U34+AE34++AO34+BB34+BV34</f>
        <v>0</v>
      </c>
      <c r="F34" s="21" t="str">
        <f>IF(E34=0,"",RANK(E34,E$31:E$35,0))</f>
        <v/>
      </c>
      <c r="G34" s="21" t="str">
        <f>IF(BW34=0,"",RANK(BW34,BW$10:BW$35,0))</f>
        <v/>
      </c>
      <c r="H34" s="21"/>
      <c r="I34" s="7"/>
      <c r="J34" s="21" t="str">
        <f>IF(I34=0,"",IF(COUNTIF(I$31:I$35,"&gt;0")&gt;1,RANK(I34,I$31:I$35,0),IF(I34&gt;=60,1,IF(AND(I34&gt;=57,I34&lt;=59.9),2,3))))</f>
        <v/>
      </c>
      <c r="K34" s="21">
        <f>IF(J34="",0,VLOOKUP(J34,Pointage[#All],2,FALSE)*K$29)</f>
        <v>0</v>
      </c>
      <c r="L34" s="9"/>
      <c r="M34" s="21" t="str">
        <f>IF(L34=0,"",IF(COUNTIF(L$31:L$35,"&gt;0")&gt;1,RANK(L34,L$31:L$35,0),IF(L34&gt;=60,1,IF(AND(L34&gt;=57,L34&lt;=59.9),2,3))))</f>
        <v/>
      </c>
      <c r="N34" s="21">
        <f>IF(M34="",0,VLOOKUP(M34,Pointage[#All],2,FALSE)*N$29)</f>
        <v>0</v>
      </c>
      <c r="O34" s="9"/>
      <c r="P34" s="21" t="str">
        <f>IF(O34=0,"",IF(COUNTIF(O$31:O$35,"&gt;0")&gt;1,RANK(O34,O$31:O$35,0),IF(O34&gt;=60,1,IF(AND(O34&gt;=57,O34&lt;=59.9),2,3))))</f>
        <v/>
      </c>
      <c r="Q34" s="21">
        <v>0</v>
      </c>
      <c r="R34" s="9"/>
      <c r="S34" s="21" t="str">
        <f>IF(R34=0,"",IF(COUNTIF(R$31:R$35,"&gt;0")&gt;1,RANK(R34,R$31:R$35,0),IF(R34&gt;=60,1,IF(AND(R34&gt;=57,R34&lt;=59.9),2,3))))</f>
        <v/>
      </c>
      <c r="T34" s="21">
        <f>IF(S34="",0,VLOOKUP(S34,Pointage[#All],2,FALSE)*T$29)</f>
        <v>0</v>
      </c>
      <c r="U34" s="22">
        <f t="shared" si="84"/>
        <v>0</v>
      </c>
      <c r="V34" s="7"/>
      <c r="W34" s="21" t="str">
        <f>IF(V34=0,"",IF(COUNTIF(V$31:V$35,"&gt;0")&gt;1,RANK(V34,V$31:V$35,0),IF(V34&gt;=60,1,IF(AND(V34&gt;=57,V34&lt;=59.9),2,3))))</f>
        <v/>
      </c>
      <c r="X34" s="21">
        <f>IF(W34="",0,VLOOKUP(W34,Pointage[#All],2,FALSE)*X$29)</f>
        <v>0</v>
      </c>
      <c r="Y34" s="9"/>
      <c r="Z34" s="21" t="str">
        <f>IF(Y34=0,"",IF(COUNTIF(Y$31:Y$35,"&gt;0")&gt;1,RANK(Y34,Y$31:Y$35,0),IF(Y34&gt;=60,1,IF(AND(Y34&gt;=57,Y34&lt;=59.9),2,3))))</f>
        <v/>
      </c>
      <c r="AA34" s="21">
        <f>IF(Z34="",0,VLOOKUP(Z34,Pointage[#All],2,FALSE)*AA$29)</f>
        <v>0</v>
      </c>
      <c r="AB34" s="9"/>
      <c r="AC34" s="21" t="str">
        <f>IF(AB34=0,"",IF(COUNTIF(AB$31:AB$35,"&gt;0")&gt;1,RANK(AB34,AB$31:AB$35,0),IF(AB34&gt;=60,1,IF(AND(AB34&gt;=57,AB34&lt;=59.9),2,3))))</f>
        <v/>
      </c>
      <c r="AD34" s="21">
        <f>IF(AC34="",0,VLOOKUP(AC34,Pointage[#All],2,FALSE)*AD$29)</f>
        <v>0</v>
      </c>
      <c r="AE34" s="22">
        <f t="shared" si="79"/>
        <v>0</v>
      </c>
      <c r="AF34" s="7"/>
      <c r="AG34" s="21" t="str">
        <f>IF(AF34=0,"",IF(COUNTIF(AF$31:AF$35,"&gt;0")&gt;1,RANK(AF34,AF$31:AF$35,0),IF(AF34&gt;=60,1,IF(AND(AF34&gt;=57,AF34&lt;=59.9),2,3))))</f>
        <v/>
      </c>
      <c r="AH34" s="21">
        <f>IF(AG34="",0,VLOOKUP(AG34,Pointage[#All],2,FALSE)*AH$29)</f>
        <v>0</v>
      </c>
      <c r="AI34" s="9"/>
      <c r="AJ34" s="21" t="str">
        <f>IF(AI34=0,"",IF(COUNTIF(AI$31:AI$35,"&gt;0")&gt;1,RANK(AI34,AI$31:AI$35,0),IF(AI34&gt;=60,1,IF(AND(AI34&gt;=57,AI34&lt;=59.9),2,3))))</f>
        <v/>
      </c>
      <c r="AK34" s="21">
        <f>IF(AJ34="",0,VLOOKUP(AJ34,Pointage[#All],2,FALSE)*AK$29)</f>
        <v>0</v>
      </c>
      <c r="AL34" s="9"/>
      <c r="AM34" s="21" t="str">
        <f>IF(AL34=0,"",IF(COUNTIF(AL$31:AL$35,"&gt;0")&gt;1,RANK(AL34,AL$31:AL$35,0),IF(AL34&gt;=60,1,IF(AND(AL34&gt;=57,AL34&lt;=59.9),2,3))))</f>
        <v/>
      </c>
      <c r="AN34" s="21">
        <f>IF(AM34="",0,VLOOKUP(AM34,Pointage[#All],2,FALSE)*AN$29)</f>
        <v>0</v>
      </c>
      <c r="AO34" s="22">
        <f t="shared" ref="AO34:AO35" si="85">IF(AH34="","",AH34+AK34+AN34)</f>
        <v>0</v>
      </c>
      <c r="AP34" s="7"/>
      <c r="AQ34" s="21" t="str">
        <f>IF(AP34=0,"",IF(COUNTIF(AP$31:AP$35,"&gt;0")&gt;1,RANK(AP34,AP$31:AP$35,0),IF(AP34&gt;=60,1,IF(AND(AP34&gt;=57,AP34&lt;=59.9),2,3))))</f>
        <v/>
      </c>
      <c r="AR34" s="29">
        <f>IF(AQ34="",0,VLOOKUP(AQ34,Pointage[#All],2,FALSE)*AR$29)</f>
        <v>0</v>
      </c>
      <c r="AS34" s="9"/>
      <c r="AT34" s="21" t="str">
        <f>IF(AS34=0,"",IF(COUNTIF(AS$31:AS$35,"&gt;0")&gt;1,RANK(AS34,AS$31:AS$35,0),IF(AS34&gt;=60,1,IF(AND(AS34&gt;=57,AS34&lt;=59.9),2,3))))</f>
        <v/>
      </c>
      <c r="AU34" s="21">
        <f>IF(AT34="",0,VLOOKUP(AT34,Pointage[#All],2,FALSE)*AU$29)</f>
        <v>0</v>
      </c>
      <c r="AV34" s="9"/>
      <c r="AW34" s="21" t="str">
        <f>IF(AV34=0,"",IF(COUNTIF(AV$31:AV$35,"&gt;0")&gt;1,RANK(AV34,AV$31:AV$35,0),IF(AV34&gt;=60,1,IF(AND(AV34&gt;=57,AV34&lt;=59.9),2,3))))</f>
        <v/>
      </c>
      <c r="AX34" s="21">
        <f>IF(AW34="",0,VLOOKUP(AW34,Pointage[#All],2,FALSE)*AX$29)</f>
        <v>0</v>
      </c>
      <c r="AY34" s="9"/>
      <c r="AZ34" s="21" t="str">
        <f>IF(AY34=0,"",IF(COUNTIF(AY$31:AY$35,"&gt;0")&gt;1,RANK(AY34,AY$31:AY$35,0),IF(AY34&gt;=60,1,IF(AND(AY34&gt;=57,AY34&lt;=59.9),2,3))))</f>
        <v/>
      </c>
      <c r="BA34" s="21">
        <f>IF(AZ34="",0,VLOOKUP(AZ34,Pointage[#All],2,FALSE)*BA$29)</f>
        <v>0</v>
      </c>
      <c r="BB34" s="22">
        <f t="shared" si="81"/>
        <v>0</v>
      </c>
      <c r="BC34" s="9"/>
      <c r="BD34" s="21" t="str">
        <f>IF(BC34=0,"",IF(COUNTIF(BC$31:BC$35,"&gt;0")&gt;1,RANK(BC34,BC$31:BC$35,0),IF(BC34&gt;=60,1,IF(AND(BC34&gt;=57,BC34&lt;=59.9),2,3))))</f>
        <v/>
      </c>
      <c r="BE34" s="21">
        <f>IF(BD34="",0,VLOOKUP(BD34,Pointage[#All],2,FALSE)*BE$29)</f>
        <v>0</v>
      </c>
      <c r="BF34" s="9"/>
      <c r="BG34" s="21" t="str">
        <f>IF(BF34=0,"",IF(COUNTIF(BF$31:BF$35,"&gt;0")&gt;1,RANK(BF34,BF$31:BF$35,0),IF(BF34&gt;=60,1,IF(AND(BF34&gt;=57,BF34&lt;=59.9),2,3))))</f>
        <v/>
      </c>
      <c r="BH34" s="21">
        <f>IF(BG34="",0,VLOOKUP(BG34,Pointage[#All],2,FALSE)*BH$29)</f>
        <v>0</v>
      </c>
      <c r="BI34" s="9"/>
      <c r="BJ34" s="21" t="str">
        <f>IF(BI34=0,"",IF(COUNTIF(BI$31:BI$35,"&gt;0")&gt;1,RANK(BI34,BI$31:BI$35,0),IF(BI34&gt;=60,1,IF(AND(BI34&gt;=57,BI34&lt;=59.9),2,3))))</f>
        <v/>
      </c>
      <c r="BK34" s="21">
        <f>IF(BJ34="",0,VLOOKUP(BJ34,Pointage[#All],2,FALSE)*BK$29)</f>
        <v>0</v>
      </c>
      <c r="BL34" s="22">
        <f t="shared" si="82"/>
        <v>0</v>
      </c>
      <c r="BM34" s="9"/>
      <c r="BN34" s="21" t="str">
        <f>IF(BM34=0,"",IF(COUNTIF(BM$31:BM$35,"&gt;0")&gt;1,RANK(BM34,BM$31:BM$35,0),IF(BM34&gt;=60,1,IF(AND(BM34&gt;=57,BM34&lt;=59.9),2,3))))</f>
        <v/>
      </c>
      <c r="BO34" s="21">
        <f>IF(BN34="",0,VLOOKUP(BN34,Pointage[#All],2,FALSE)*BO$29)</f>
        <v>0</v>
      </c>
      <c r="BP34" s="9"/>
      <c r="BQ34" s="21" t="str">
        <f>IF(BP34=0,"",IF(COUNTIF(BP$31:BP$35,"&gt;0")&gt;1,RANK(BP34,BP$31:BP$35,0),IF(BP34&gt;=60,1,IF(AND(BP34&gt;=57,BP34&lt;=59.9),2,3))))</f>
        <v/>
      </c>
      <c r="BR34" s="21">
        <f>IF(BQ34="",0,VLOOKUP(BQ34,Pointage[#All],2,FALSE)*BR$29)</f>
        <v>0</v>
      </c>
      <c r="BS34" s="9"/>
      <c r="BT34" s="21" t="str">
        <f>IF(BS34=0,"",IF(COUNTIF(BS$31:BS$35,"&gt;0")&gt;1,RANK(BS34,BS$31:BS$35,0),IF(BS34&gt;=60,1,IF(AND(BS34&gt;=57,BS34&lt;=59.9),2,3))))</f>
        <v/>
      </c>
      <c r="BU34" s="21">
        <f>IF(BT34="",0,VLOOKUP(BT34,Pointage[#All],2,FALSE)*BU$29)</f>
        <v>0</v>
      </c>
      <c r="BV34" s="22">
        <f t="shared" si="83"/>
        <v>0</v>
      </c>
      <c r="BW34" s="24">
        <f>T34+AD34+AN34+BA34+BU34*1.25</f>
        <v>0</v>
      </c>
      <c r="BX34" s="27" t="e">
        <f>AVERAGE(V34,Y34,AB34)</f>
        <v>#DIV/0!</v>
      </c>
    </row>
    <row r="35" spans="1:76" x14ac:dyDescent="0.25">
      <c r="A35" s="7"/>
      <c r="B35" s="26"/>
      <c r="C35" s="44"/>
      <c r="D35" s="44"/>
      <c r="E35" s="21">
        <f>U35+AE35++AO35+BB35+BV35</f>
        <v>0</v>
      </c>
      <c r="F35" s="21" t="str">
        <f>IF(E35=0,"",RANK(E35,E$31:E$35,0))</f>
        <v/>
      </c>
      <c r="G35" s="21" t="str">
        <f>IF(BW35=0,"",RANK(BW35,BW$10:BW$35,0))</f>
        <v/>
      </c>
      <c r="H35" s="21" t="str">
        <f>IF(F35=1,"Or",IF(F35=2,"Argent",IF(F35=3,"Bronze","")))</f>
        <v/>
      </c>
      <c r="I35" s="7"/>
      <c r="J35" s="21" t="str">
        <f>IF(I35=0,"",IF(COUNTIF(I$31:I$35,"&gt;0")&gt;1,RANK(I35,I$31:I$35,0),IF(I35&gt;=60,1,IF(AND(I35&gt;=57,I35&lt;=59.9),2,3))))</f>
        <v/>
      </c>
      <c r="K35" s="21">
        <f>IF(J35="",0,VLOOKUP(J35,Pointage[#All],2,FALSE)*K$29)</f>
        <v>0</v>
      </c>
      <c r="L35" s="9"/>
      <c r="M35" s="21" t="str">
        <f>IF(L35=0,"",IF(COUNTIF(L$31:L$35,"&gt;0")&gt;1,RANK(L35,L$31:L$35,0),IF(L35&gt;=60,1,IF(AND(L35&gt;=57,L35&lt;=59.9),2,3))))</f>
        <v/>
      </c>
      <c r="N35" s="21">
        <f>IF(M35="",0,VLOOKUP(M35,Pointage[#All],2,FALSE)*N$29)</f>
        <v>0</v>
      </c>
      <c r="O35" s="9"/>
      <c r="P35" s="21" t="str">
        <f>IF(O35=0,"",IF(COUNTIF(O$31:O$35,"&gt;0")&gt;1,RANK(O35,O$31:O$35,0),IF(O35&gt;=60,1,IF(AND(O35&gt;=57,O35&lt;=59.9),2,3))))</f>
        <v/>
      </c>
      <c r="Q35" s="21">
        <v>0</v>
      </c>
      <c r="R35" s="9"/>
      <c r="S35" s="21" t="str">
        <f>IF(R35=0,"",IF(COUNTIF(R$31:R$35,"&gt;0")&gt;1,RANK(R35,R$31:R$35,0),IF(R35&gt;=60,1,IF(AND(R35&gt;=57,R35&lt;=59.9),2,3))))</f>
        <v/>
      </c>
      <c r="T35" s="21">
        <f>IF(S35="",0,VLOOKUP(S35,Pointage[#All],2,FALSE)*T$29)</f>
        <v>0</v>
      </c>
      <c r="U35" s="22">
        <f t="shared" si="84"/>
        <v>0</v>
      </c>
      <c r="V35" s="7"/>
      <c r="W35" s="21" t="str">
        <f>IF(V35=0,"",IF(COUNTIF(V$31:V$35,"&gt;0")&gt;1,RANK(V35,V$31:V$35,0),IF(V35&gt;=60,1,IF(AND(V35&gt;=57,V35&lt;=59.9),2,3))))</f>
        <v/>
      </c>
      <c r="X35" s="21">
        <f>IF(W35="",0,VLOOKUP(W35,Pointage[#All],2,FALSE)*X$29)</f>
        <v>0</v>
      </c>
      <c r="Y35" s="9"/>
      <c r="Z35" s="21" t="str">
        <f>IF(Y35=0,"",IF(COUNTIF(Y$31:Y$35,"&gt;0")&gt;1,RANK(Y35,Y$31:Y$35,0),IF(Y35&gt;=60,1,IF(AND(Y35&gt;=57,Y35&lt;=59.9),2,3))))</f>
        <v/>
      </c>
      <c r="AA35" s="21">
        <f>IF(Z35="",0,VLOOKUP(Z35,Pointage[#All],2,FALSE)*AA$29)</f>
        <v>0</v>
      </c>
      <c r="AB35" s="9"/>
      <c r="AC35" s="21" t="str">
        <f>IF(AB35=0,"",IF(COUNTIF(AB$31:AB$35,"&gt;0")&gt;1,RANK(AB35,AB$31:AB$35,0),IF(AB35&gt;=60,1,IF(AND(AB35&gt;=57,AB35&lt;=59.9),2,3))))</f>
        <v/>
      </c>
      <c r="AD35" s="21">
        <f>IF(AC35="",0,VLOOKUP(AC35,Pointage[#All],2,FALSE)*AD$29)</f>
        <v>0</v>
      </c>
      <c r="AE35" s="22">
        <f t="shared" si="79"/>
        <v>0</v>
      </c>
      <c r="AF35" s="7"/>
      <c r="AG35" s="21" t="str">
        <f>IF(AF35=0,"",IF(COUNTIF(AF$31:AF$35,"&gt;0")&gt;1,RANK(AF35,AF$31:AF$35,0),IF(AF35&gt;=60,1,IF(AND(AF35&gt;=57,AF35&lt;=59.9),2,3))))</f>
        <v/>
      </c>
      <c r="AH35" s="21">
        <f>IF(AG35="",0,VLOOKUP(AG35,Pointage[#All],2,FALSE)*AH$29)</f>
        <v>0</v>
      </c>
      <c r="AI35" s="9"/>
      <c r="AJ35" s="21" t="str">
        <f>IF(AI35=0,"",IF(COUNTIF(AI$31:AI$35,"&gt;0")&gt;1,RANK(AI35,AI$31:AI$35,0),IF(AI35&gt;=60,1,IF(AND(AI35&gt;=57,AI35&lt;=59.9),2,3))))</f>
        <v/>
      </c>
      <c r="AK35" s="21">
        <f>IF(AJ35="",0,VLOOKUP(AJ35,Pointage[#All],2,FALSE)*AK$29)</f>
        <v>0</v>
      </c>
      <c r="AL35" s="9"/>
      <c r="AM35" s="21" t="str">
        <f>IF(AL35=0,"",IF(COUNTIF(AL$31:AL$35,"&gt;0")&gt;1,RANK(AL35,AL$31:AL$35,0),IF(AL35&gt;=60,1,IF(AND(AL35&gt;=57,AL35&lt;=59.9),2,3))))</f>
        <v/>
      </c>
      <c r="AN35" s="21">
        <f>IF(AM35="",0,VLOOKUP(AM35,Pointage[#All],2,FALSE)*AN$29)</f>
        <v>0</v>
      </c>
      <c r="AO35" s="22">
        <f t="shared" si="85"/>
        <v>0</v>
      </c>
      <c r="AP35" s="7"/>
      <c r="AQ35" s="21" t="str">
        <f>IF(AP35=0,"",IF(COUNTIF(AP$31:AP$35,"&gt;0")&gt;1,RANK(AP35,AP$31:AP$35,0),IF(AP35&gt;=60,1,IF(AND(AP35&gt;=57,AP35&lt;=59.9),2,3))))</f>
        <v/>
      </c>
      <c r="AR35" s="29">
        <f>IF(AQ35="",0,VLOOKUP(AQ35,Pointage[#All],2,FALSE)*AR$29)</f>
        <v>0</v>
      </c>
      <c r="AS35" s="9"/>
      <c r="AT35" s="21" t="str">
        <f>IF(AS35=0,"",IF(COUNTIF(AS$31:AS$35,"&gt;0")&gt;1,RANK(AS35,AS$31:AS$35,0),IF(AS35&gt;=60,1,IF(AND(AS35&gt;=57,AS35&lt;=59.9),2,3))))</f>
        <v/>
      </c>
      <c r="AU35" s="21">
        <f>IF(AT35="",0,VLOOKUP(AT35,Pointage[#All],2,FALSE)*AU$29)</f>
        <v>0</v>
      </c>
      <c r="AV35" s="9"/>
      <c r="AW35" s="21" t="str">
        <f>IF(AV35=0,"",IF(COUNTIF(AV$31:AV$35,"&gt;0")&gt;1,RANK(AV35,AV$31:AV$35,0),IF(AV35&gt;=60,1,IF(AND(AV35&gt;=57,AV35&lt;=59.9),2,3))))</f>
        <v/>
      </c>
      <c r="AX35" s="21">
        <f>IF(AW35="",0,VLOOKUP(AW35,Pointage[#All],2,FALSE)*AX$29)</f>
        <v>0</v>
      </c>
      <c r="AY35" s="9"/>
      <c r="AZ35" s="21" t="str">
        <f>IF(AY35=0,"",IF(COUNTIF(AY$31:AY$35,"&gt;0")&gt;1,RANK(AY35,AY$31:AY$35,0),IF(AY35&gt;=60,1,IF(AND(AY35&gt;=57,AY35&lt;=59.9),2,3))))</f>
        <v/>
      </c>
      <c r="BA35" s="21">
        <f>IF(AZ35="",0,VLOOKUP(AZ35,Pointage[#All],2,FALSE)*BA$29)</f>
        <v>0</v>
      </c>
      <c r="BB35" s="22">
        <f t="shared" ref="BB35" si="86">IF(AU35="","",AU35+AX35+BA35)</f>
        <v>0</v>
      </c>
      <c r="BC35" s="9"/>
      <c r="BD35" s="21" t="str">
        <f>IF(BC35=0,"",IF(COUNTIF(BC$31:BC$35,"&gt;0")&gt;1,RANK(BC35,BC$31:BC$35,0),IF(BC35&gt;=60,1,IF(AND(BC35&gt;=57,BC35&lt;=59.9),2,3))))</f>
        <v/>
      </c>
      <c r="BE35" s="21">
        <f>IF(BD35="",0,VLOOKUP(BD35,Pointage[#All],2,FALSE)*BE$29)</f>
        <v>0</v>
      </c>
      <c r="BF35" s="9"/>
      <c r="BG35" s="21" t="str">
        <f>IF(BF35=0,"",IF(COUNTIF(BF$31:BF$35,"&gt;0")&gt;1,RANK(BF35,BF$31:BF$35,0),IF(BF35&gt;=60,1,IF(AND(BF35&gt;=57,BF35&lt;=59.9),2,3))))</f>
        <v/>
      </c>
      <c r="BH35" s="21">
        <f>IF(BG35="",0,VLOOKUP(BG35,Pointage[#All],2,FALSE)*BH$29)</f>
        <v>0</v>
      </c>
      <c r="BI35" s="9"/>
      <c r="BJ35" s="21" t="str">
        <f>IF(BI35=0,"",IF(COUNTIF(BI$31:BI$35,"&gt;0")&gt;1,RANK(BI35,BI$31:BI$35,0),IF(BI35&gt;=60,1,IF(AND(BI35&gt;=57,BI35&lt;=59.9),2,3))))</f>
        <v/>
      </c>
      <c r="BK35" s="21">
        <f>IF(BJ35="",0,VLOOKUP(BJ35,Pointage[#All],2,FALSE)*BK$29)</f>
        <v>0</v>
      </c>
      <c r="BL35" s="22">
        <f t="shared" si="82"/>
        <v>0</v>
      </c>
      <c r="BM35" s="9"/>
      <c r="BN35" s="21" t="str">
        <f>IF(BM35=0,"",IF(COUNTIF(BM$31:BM$35,"&gt;0")&gt;1,RANK(BM35,BM$31:BM$35,0),IF(BM35&gt;=60,1,IF(AND(BM35&gt;=57,BM35&lt;=59.9),2,3))))</f>
        <v/>
      </c>
      <c r="BO35" s="21">
        <f>IF(BN35="",0,VLOOKUP(BN35,Pointage[#All],2,FALSE)*BO$29)</f>
        <v>0</v>
      </c>
      <c r="BP35" s="9"/>
      <c r="BQ35" s="21" t="str">
        <f>IF(BP35=0,"",IF(COUNTIF(BP$31:BP$35,"&gt;0")&gt;1,RANK(BP35,BP$31:BP$35,0),IF(BP35&gt;=60,1,IF(AND(BP35&gt;=57,BP35&lt;=59.9),2,3))))</f>
        <v/>
      </c>
      <c r="BR35" s="21">
        <f>IF(BQ35="",0,VLOOKUP(BQ35,Pointage[#All],2,FALSE)*BR$29)</f>
        <v>0</v>
      </c>
      <c r="BS35" s="9"/>
      <c r="BT35" s="21" t="str">
        <f>IF(BS35=0,"",IF(COUNTIF(BS$31:BS$35,"&gt;0")&gt;1,RANK(BS35,BS$31:BS$35,0),IF(BS35&gt;=60,1,IF(AND(BS35&gt;=57,BS35&lt;=59.9),2,3))))</f>
        <v/>
      </c>
      <c r="BU35" s="21">
        <f>IF(BT35="",0,VLOOKUP(BT35,Pointage[#All],2,FALSE)*BU$29)</f>
        <v>0</v>
      </c>
      <c r="BV35" s="22">
        <f t="shared" si="83"/>
        <v>0</v>
      </c>
      <c r="BW35" s="24">
        <f>T35+AD35+AN35+BA35+BU35*1.25</f>
        <v>0</v>
      </c>
      <c r="BX35" s="27" t="e">
        <f>AVERAGE(V35,Y35,AB35)</f>
        <v>#DIV/0!</v>
      </c>
    </row>
    <row r="36" spans="1:76" ht="15" customHeight="1" x14ac:dyDescent="0.25">
      <c r="A36" s="72" t="s">
        <v>44</v>
      </c>
      <c r="B36" s="73"/>
      <c r="C36" s="73"/>
      <c r="D36" s="73"/>
      <c r="E36" s="73"/>
      <c r="F36" s="73"/>
      <c r="G36" s="73"/>
      <c r="H36" s="74"/>
      <c r="I36" s="2" t="s">
        <v>22</v>
      </c>
      <c r="J36" s="19" t="s">
        <v>23</v>
      </c>
      <c r="K36" s="10">
        <v>1</v>
      </c>
      <c r="L36" s="1" t="s">
        <v>24</v>
      </c>
      <c r="M36" s="19" t="s">
        <v>23</v>
      </c>
      <c r="N36" s="10"/>
      <c r="O36" s="6" t="s">
        <v>25</v>
      </c>
      <c r="P36" s="19" t="s">
        <v>23</v>
      </c>
      <c r="Q36" s="10"/>
      <c r="R36" s="1" t="s">
        <v>36</v>
      </c>
      <c r="S36" s="19" t="s">
        <v>23</v>
      </c>
      <c r="T36" s="10"/>
      <c r="U36" s="65" t="s">
        <v>26</v>
      </c>
      <c r="V36" s="2" t="s">
        <v>22</v>
      </c>
      <c r="W36" s="19" t="s">
        <v>23</v>
      </c>
      <c r="X36" s="16"/>
      <c r="Y36" s="1" t="s">
        <v>24</v>
      </c>
      <c r="Z36" s="19" t="s">
        <v>23</v>
      </c>
      <c r="AA36" s="16"/>
      <c r="AB36" s="1" t="s">
        <v>36</v>
      </c>
      <c r="AC36" s="19" t="s">
        <v>23</v>
      </c>
      <c r="AD36" s="16">
        <v>1</v>
      </c>
      <c r="AE36" s="65" t="s">
        <v>26</v>
      </c>
      <c r="AF36" s="2" t="s">
        <v>22</v>
      </c>
      <c r="AG36" s="19" t="s">
        <v>23</v>
      </c>
      <c r="AH36" s="10">
        <v>1</v>
      </c>
      <c r="AI36" s="1" t="s">
        <v>24</v>
      </c>
      <c r="AJ36" s="19" t="s">
        <v>23</v>
      </c>
      <c r="AK36" s="10">
        <v>1</v>
      </c>
      <c r="AL36" s="1" t="s">
        <v>36</v>
      </c>
      <c r="AM36" s="19" t="s">
        <v>23</v>
      </c>
      <c r="AN36" s="10">
        <v>1</v>
      </c>
      <c r="AO36" s="63" t="s">
        <v>26</v>
      </c>
      <c r="AP36" s="2" t="s">
        <v>22</v>
      </c>
      <c r="AQ36" s="19" t="s">
        <v>23</v>
      </c>
      <c r="AR36" s="15"/>
      <c r="AS36" s="1" t="s">
        <v>24</v>
      </c>
      <c r="AT36" s="19" t="s">
        <v>23</v>
      </c>
      <c r="AU36" s="16">
        <v>1</v>
      </c>
      <c r="AV36" s="6" t="s">
        <v>25</v>
      </c>
      <c r="AW36" s="19" t="s">
        <v>23</v>
      </c>
      <c r="AX36" s="16">
        <v>1</v>
      </c>
      <c r="AY36" s="1" t="s">
        <v>36</v>
      </c>
      <c r="AZ36" s="19" t="s">
        <v>23</v>
      </c>
      <c r="BA36" s="16">
        <v>1</v>
      </c>
      <c r="BB36" s="65" t="s">
        <v>26</v>
      </c>
      <c r="BC36" s="1" t="s">
        <v>24</v>
      </c>
      <c r="BD36" s="19" t="s">
        <v>23</v>
      </c>
      <c r="BE36" s="10"/>
      <c r="BF36" s="6" t="s">
        <v>25</v>
      </c>
      <c r="BG36" s="19" t="s">
        <v>23</v>
      </c>
      <c r="BH36" s="10"/>
      <c r="BI36" s="1" t="s">
        <v>36</v>
      </c>
      <c r="BJ36" s="19" t="s">
        <v>23</v>
      </c>
      <c r="BK36" s="10"/>
      <c r="BL36" s="65" t="s">
        <v>26</v>
      </c>
      <c r="BM36" s="6" t="s">
        <v>24</v>
      </c>
      <c r="BN36" s="19" t="s">
        <v>23</v>
      </c>
      <c r="BO36" s="55">
        <v>1</v>
      </c>
      <c r="BP36" s="6" t="s">
        <v>25</v>
      </c>
      <c r="BQ36" s="19" t="s">
        <v>23</v>
      </c>
      <c r="BR36" s="55">
        <v>1</v>
      </c>
      <c r="BS36" s="1" t="s">
        <v>36</v>
      </c>
      <c r="BT36" s="19" t="s">
        <v>23</v>
      </c>
      <c r="BU36" s="55">
        <v>1</v>
      </c>
      <c r="BV36" s="65" t="s">
        <v>26</v>
      </c>
      <c r="BW36" s="65" t="s">
        <v>26</v>
      </c>
    </row>
    <row r="37" spans="1:76" x14ac:dyDescent="0.25">
      <c r="A37" s="75"/>
      <c r="B37" s="76"/>
      <c r="C37" s="76"/>
      <c r="D37" s="76"/>
      <c r="E37" s="76"/>
      <c r="F37" s="76"/>
      <c r="G37" s="76"/>
      <c r="H37" s="77"/>
      <c r="I37" s="2" t="s">
        <v>27</v>
      </c>
      <c r="J37" s="1" t="s">
        <v>28</v>
      </c>
      <c r="K37" s="1" t="s">
        <v>29</v>
      </c>
      <c r="L37" s="1" t="s">
        <v>27</v>
      </c>
      <c r="M37" s="1" t="s">
        <v>28</v>
      </c>
      <c r="N37" s="1" t="s">
        <v>29</v>
      </c>
      <c r="O37" s="1" t="s">
        <v>27</v>
      </c>
      <c r="P37" s="1" t="s">
        <v>28</v>
      </c>
      <c r="Q37" s="1" t="s">
        <v>29</v>
      </c>
      <c r="R37" s="1" t="s">
        <v>27</v>
      </c>
      <c r="S37" s="1" t="s">
        <v>28</v>
      </c>
      <c r="T37" s="1" t="s">
        <v>29</v>
      </c>
      <c r="U37" s="65"/>
      <c r="V37" s="2" t="s">
        <v>27</v>
      </c>
      <c r="W37" s="1" t="s">
        <v>28</v>
      </c>
      <c r="X37" s="1" t="s">
        <v>29</v>
      </c>
      <c r="Y37" s="1" t="s">
        <v>27</v>
      </c>
      <c r="Z37" s="1" t="s">
        <v>28</v>
      </c>
      <c r="AA37" s="1" t="s">
        <v>29</v>
      </c>
      <c r="AB37" s="1" t="s">
        <v>27</v>
      </c>
      <c r="AC37" s="1" t="s">
        <v>28</v>
      </c>
      <c r="AD37" s="1" t="s">
        <v>29</v>
      </c>
      <c r="AE37" s="65"/>
      <c r="AF37" s="2" t="s">
        <v>27</v>
      </c>
      <c r="AG37" s="1" t="s">
        <v>28</v>
      </c>
      <c r="AH37" s="1" t="s">
        <v>29</v>
      </c>
      <c r="AI37" s="1" t="s">
        <v>27</v>
      </c>
      <c r="AJ37" s="1" t="s">
        <v>28</v>
      </c>
      <c r="AK37" s="1" t="s">
        <v>29</v>
      </c>
      <c r="AL37" s="1" t="s">
        <v>27</v>
      </c>
      <c r="AM37" s="1" t="s">
        <v>28</v>
      </c>
      <c r="AN37" s="1" t="s">
        <v>29</v>
      </c>
      <c r="AO37" s="64"/>
      <c r="AP37" s="2" t="s">
        <v>27</v>
      </c>
      <c r="AQ37" s="1" t="s">
        <v>28</v>
      </c>
      <c r="AR37" s="4" t="s">
        <v>29</v>
      </c>
      <c r="AS37" s="1" t="s">
        <v>27</v>
      </c>
      <c r="AT37" s="1" t="s">
        <v>28</v>
      </c>
      <c r="AU37" s="1" t="s">
        <v>29</v>
      </c>
      <c r="AV37" s="1" t="s">
        <v>27</v>
      </c>
      <c r="AW37" s="1" t="s">
        <v>28</v>
      </c>
      <c r="AX37" s="1" t="s">
        <v>29</v>
      </c>
      <c r="AY37" s="1" t="s">
        <v>27</v>
      </c>
      <c r="AZ37" s="1" t="s">
        <v>28</v>
      </c>
      <c r="BA37" s="1" t="s">
        <v>29</v>
      </c>
      <c r="BB37" s="65"/>
      <c r="BC37" s="1" t="s">
        <v>27</v>
      </c>
      <c r="BD37" s="1" t="s">
        <v>28</v>
      </c>
      <c r="BE37" s="1" t="s">
        <v>29</v>
      </c>
      <c r="BF37" s="1" t="s">
        <v>27</v>
      </c>
      <c r="BG37" s="1" t="s">
        <v>28</v>
      </c>
      <c r="BH37" s="1" t="s">
        <v>29</v>
      </c>
      <c r="BI37" s="1" t="s">
        <v>27</v>
      </c>
      <c r="BJ37" s="1" t="s">
        <v>28</v>
      </c>
      <c r="BK37" s="1" t="s">
        <v>29</v>
      </c>
      <c r="BL37" s="65"/>
      <c r="BM37" s="1" t="s">
        <v>27</v>
      </c>
      <c r="BN37" s="1" t="s">
        <v>28</v>
      </c>
      <c r="BO37" s="1" t="s">
        <v>29</v>
      </c>
      <c r="BP37" s="1" t="s">
        <v>27</v>
      </c>
      <c r="BQ37" s="1" t="s">
        <v>28</v>
      </c>
      <c r="BR37" s="1" t="s">
        <v>29</v>
      </c>
      <c r="BS37" s="1" t="s">
        <v>27</v>
      </c>
      <c r="BT37" s="1" t="s">
        <v>28</v>
      </c>
      <c r="BU37" s="1" t="s">
        <v>29</v>
      </c>
      <c r="BV37" s="65"/>
      <c r="BW37" s="65"/>
    </row>
    <row r="38" spans="1:76" x14ac:dyDescent="0.25">
      <c r="A38" s="7"/>
      <c r="B38" s="26" t="s">
        <v>92</v>
      </c>
      <c r="C38" s="44" t="s">
        <v>93</v>
      </c>
      <c r="D38" s="44" t="s">
        <v>94</v>
      </c>
      <c r="E38" s="9">
        <f t="shared" ref="E38:E43" si="87">U38+AE38++AO38+BB38+BV38</f>
        <v>6</v>
      </c>
      <c r="F38" s="9">
        <f t="shared" ref="F38:F43" si="88">IF(E38=0,"",RANK(E38,E$38:E$43,0))</f>
        <v>2</v>
      </c>
      <c r="G38" s="9" t="str">
        <f>IF(BW38=0,"",RANK(BW38,BW$38:BW$43,0))</f>
        <v/>
      </c>
      <c r="H38" s="9" t="str">
        <f t="shared" ref="H38:H43" si="89">IF(F38=1,"Or",IF(F38=2,"Argent",IF(F38=3,"Bronze","")))</f>
        <v>Argent</v>
      </c>
      <c r="I38" s="53">
        <v>59285</v>
      </c>
      <c r="J38" s="9">
        <f t="shared" ref="J38:J43" si="90">IF(I38=0,"",IF(COUNTIF(I$38:I$43,"&gt;0")&gt;1,RANK(I38,I$38:I$43,0),IF(I38&gt;=60,1,IF(AND(I38&gt;=57,I38&lt;=59.9),2,3))))</f>
        <v>1</v>
      </c>
      <c r="K38" s="9">
        <f>IF(J38="",0,VLOOKUP(J38,Pointage[#All],2,FALSE)*K$36)</f>
        <v>6</v>
      </c>
      <c r="L38" s="9"/>
      <c r="M38" s="9" t="str">
        <f t="shared" ref="M38:M43" si="91">IF(L38=0,"",IF(COUNTIF(L$38:L$43,"&gt;0")&gt;1,RANK(L38,L$38:L$43,0),IF(L38&gt;=60,1,IF(AND(L38&gt;=57,L38&lt;=59.9),2,3))))</f>
        <v/>
      </c>
      <c r="N38" s="9">
        <f>IF(M38="",0,VLOOKUP(M38,Pointage[#All],2,FALSE)*N$36)</f>
        <v>0</v>
      </c>
      <c r="O38" s="9"/>
      <c r="P38" s="9" t="str">
        <f t="shared" ref="P38:P43" si="92">IF(O38=0,"",IF(COUNTIF(O$38:O$43,"&gt;0")&gt;1,RANK(O38,O$38:O$43,0),IF(O38&gt;=60,1,IF(AND(O38&gt;=57,O38&lt;=59.9),2,3))))</f>
        <v/>
      </c>
      <c r="Q38" s="9">
        <v>0</v>
      </c>
      <c r="R38" s="9"/>
      <c r="S38" s="9" t="str">
        <f t="shared" ref="S38:S43" si="93">IF(R38=0,"",IF(COUNTIF(R$38:R$43,"&gt;0")&gt;1,RANK(R38,R$38:R$43,0),IF(R38&gt;=60,1,IF(AND(R38&gt;=57,R38&lt;=59.9),2,3))))</f>
        <v/>
      </c>
      <c r="T38" s="9">
        <f>IF(S38="",0,VLOOKUP(S38,Pointage[#All],2,FALSE)*T$36)</f>
        <v>0</v>
      </c>
      <c r="U38" s="50">
        <f t="shared" ref="U38:U43" si="94">IF(K38="","",K38+N38+T38)</f>
        <v>6</v>
      </c>
      <c r="V38" s="7"/>
      <c r="W38" s="21" t="str">
        <f t="shared" ref="W38:W43" si="95">IF(V38=0,"",IF(COUNTIF(V$38:V$43,"&gt;0")&gt;1,RANK(V38,V$38:V$43,0),IF(V38&gt;=60,1,IF(AND(V38&gt;=57,V38&lt;=59.9),2,3))))</f>
        <v/>
      </c>
      <c r="X38" s="21">
        <f>IF(W38="",0,VLOOKUP(W38,Pointage[#All],2,FALSE)*X$36)</f>
        <v>0</v>
      </c>
      <c r="Y38" s="9"/>
      <c r="Z38" s="21" t="str">
        <f t="shared" ref="Z38:Z43" si="96">IF(Y38=0,"",IF(COUNTIF(Y$38:Y$43,"&gt;0")&gt;1,RANK(Y38,Y$38:Y$43,0),IF(Y38&gt;=60,1,IF(AND(Y38&gt;=57,Y38&lt;=59.9),2,3))))</f>
        <v/>
      </c>
      <c r="AA38" s="21">
        <f>IF(Z38="",0,VLOOKUP(Z38,Pointage[#All],2,FALSE)*AA$36)</f>
        <v>0</v>
      </c>
      <c r="AB38" s="9"/>
      <c r="AC38" s="21" t="str">
        <f t="shared" ref="AC38:AC52" si="97">IF(AB38=0,"",IF(COUNTIF(AB$38:AB$43,"&gt;0")&gt;1,RANK(AB38,AB$38:AB$43,0),IF(AB38&gt;=60,1,IF(AND(AB38&gt;=57,AB38&lt;=59.9),2,3))))</f>
        <v/>
      </c>
      <c r="AD38" s="21">
        <f>IF(AC38="",0,VLOOKUP(AC38,Pointage[#All],2,FALSE)*AD$36)</f>
        <v>0</v>
      </c>
      <c r="AE38" s="22">
        <f t="shared" ref="AE38:AE43" si="98">IF(X38="","",X38+AA38+AD38)</f>
        <v>0</v>
      </c>
      <c r="AF38" s="7"/>
      <c r="AG38" s="21" t="str">
        <f t="shared" ref="AG38:AG43" si="99">IF(AF38=0,"",IF(COUNTIF(AF$38:AF$43,"&gt;0")&gt;1,RANK(AF38,AF$38:AF$43,0),IF(AF38&gt;=60,1,IF(AND(AF38&gt;=57,AF38&lt;=59.9),2,3))))</f>
        <v/>
      </c>
      <c r="AH38" s="21">
        <f>IF(AG38="",0,VLOOKUP(AG38,Pointage[#All],2,FALSE)*AH$36)</f>
        <v>0</v>
      </c>
      <c r="AI38" s="9"/>
      <c r="AJ38" s="21" t="str">
        <f t="shared" ref="AJ38:AJ43" si="100">IF(AI38=0,"",IF(COUNTIF(AI$38:AI$43,"&gt;0")&gt;1,RANK(AI38,AI$38:AI$43,0),IF(AI38&gt;=60,1,IF(AND(AI38&gt;=57,AI38&lt;=59.9),2,3))))</f>
        <v/>
      </c>
      <c r="AK38" s="21">
        <f>IF(AJ38="",0,VLOOKUP(AJ38,Pointage[#All],2,FALSE)*AK$36)</f>
        <v>0</v>
      </c>
      <c r="AL38" s="9"/>
      <c r="AM38" s="21" t="str">
        <f t="shared" ref="AM38:AM43" si="101">IF(AL38=0,"",IF(COUNTIF(AL$38:AL$43,"&gt;0")&gt;1,RANK(AL38,AL$38:AL$43,0),IF(AL38&gt;=60,1,IF(AND(AL38&gt;=57,AL38&lt;=59.9),2,3))))</f>
        <v/>
      </c>
      <c r="AN38" s="21">
        <f>IF(AM38="",0,VLOOKUP(AM38,Pointage[#All],2,FALSE)*AN$36)</f>
        <v>0</v>
      </c>
      <c r="AO38" s="22">
        <f t="shared" ref="AO38:AO43" si="102">IF(AH38="","",AH38+AK38+AN38)</f>
        <v>0</v>
      </c>
      <c r="AP38" s="7"/>
      <c r="AQ38" s="21" t="str">
        <f t="shared" ref="AQ38:AQ43" si="103">IF(AP38=0,"",IF(COUNTIF(AP$38:AP$43,"&gt;0")&gt;1,RANK(AP38,AP$38:AP$43,0),IF(AP38&gt;=60,1,IF(AND(AP38&gt;=57,AP38&lt;=59.9),2,3))))</f>
        <v/>
      </c>
      <c r="AR38" s="21">
        <v>0</v>
      </c>
      <c r="AS38" s="9"/>
      <c r="AT38" s="21" t="str">
        <f t="shared" ref="AT38:AT43" si="104">IF(AS38=0,"",IF(COUNTIF(AS$38:AS$43,"&gt;0")&gt;1,RANK(AS38,AS$38:AS$43,0),IF(AS38&gt;=60,1,IF(AND(AS38&gt;=57,AS38&lt;=59.9),2,3))))</f>
        <v/>
      </c>
      <c r="AU38" s="21">
        <f>IF(AT38="",0,VLOOKUP(AT38,Pointage[#All],2,FALSE)*AU$36)</f>
        <v>0</v>
      </c>
      <c r="AV38" s="9"/>
      <c r="AW38" s="21" t="str">
        <f t="shared" ref="AW38:AW43" si="105">IF(AV38=0,"",IF(COUNTIF(AV$38:AV$43,"&gt;0")&gt;1,RANK(AV38,AV$38:AV$43,0),IF(AV38&gt;=60,1,IF(AND(AV38&gt;=57,AV38&lt;=59.9),2,3))))</f>
        <v/>
      </c>
      <c r="AX38" s="21">
        <f>IF(AW38="",0,VLOOKUP(AW38,Pointage[#All],2,FALSE)*AX$36)</f>
        <v>0</v>
      </c>
      <c r="AY38" s="9"/>
      <c r="AZ38" s="21" t="str">
        <f t="shared" ref="AZ38:AZ43" si="106">IF(AY38=0,"",IF(COUNTIF(AY$38:AY$43,"&gt;0")&gt;1,RANK(AY38,AY$38:AY$43,0),IF(AY38&gt;=60,1,IF(AND(AY38&gt;=57,AY38&lt;=59.9),2,3))))</f>
        <v/>
      </c>
      <c r="BA38" s="21">
        <f>IF(AZ38="",0,VLOOKUP(AZ38,Pointage[#All],2,FALSE)*BA$36)</f>
        <v>0</v>
      </c>
      <c r="BB38" s="22">
        <f t="shared" ref="BB38:BB43" si="107">IF(AU38="","",AU38+AX38+BA38)</f>
        <v>0</v>
      </c>
      <c r="BC38" s="9"/>
      <c r="BD38" s="21" t="str">
        <f t="shared" ref="BD38:BD43" si="108">IF(BC38=0,"",IF(COUNTIF(BC$38:BC$43,"&gt;0")&gt;1,RANK(BC38,BC$38:BC$43,0),IF(BC38&gt;=60,1,IF(AND(BC38&gt;=57,BC38&lt;=59.9),2,3))))</f>
        <v/>
      </c>
      <c r="BE38" s="21">
        <f>IF(BD38="",0,VLOOKUP(BD38,Pointage[#All],2,FALSE)*BE$36)</f>
        <v>0</v>
      </c>
      <c r="BF38" s="9"/>
      <c r="BG38" s="21" t="str">
        <f t="shared" ref="BG38:BG43" si="109">IF(BF38=0,"",IF(COUNTIF(BF$38:BF$43,"&gt;0")&gt;1,RANK(BF38,BF$38:BF$43,0),IF(BF38&gt;=60,1,IF(AND(BF38&gt;=57,BF38&lt;=59.9),2,3))))</f>
        <v/>
      </c>
      <c r="BH38" s="21">
        <f>IF(BG38="",0,VLOOKUP(BG38,Pointage[#All],2,FALSE)*BH$36)</f>
        <v>0</v>
      </c>
      <c r="BI38" s="9"/>
      <c r="BJ38" s="21" t="str">
        <f t="shared" ref="BJ38:BJ43" si="110">IF(BI38=0,"",IF(COUNTIF(BI$38:BI$43,"&gt;0")&gt;1,RANK(BI38,BI$38:BI$43,0),IF(BI38&gt;=60,1,IF(AND(BI38&gt;=57,BI38&lt;=59.9),2,3))))</f>
        <v/>
      </c>
      <c r="BK38" s="21">
        <f>IF(BJ38="",0,VLOOKUP(BJ38,Pointage[#All],2,FALSE)*BK$36)</f>
        <v>0</v>
      </c>
      <c r="BL38" s="22">
        <f t="shared" ref="BL38:BL43" si="111">IF(BE38="","",BE38+BH38+BK38)</f>
        <v>0</v>
      </c>
      <c r="BM38" s="9"/>
      <c r="BN38" s="21" t="str">
        <f t="shared" ref="BN38:BN43" si="112">IF(BM38=0,"",IF(COUNTIF(BM$38:BM$43,"&gt;0")&gt;1,RANK(BM38,BM$38:BM$43,0),IF(BM38&gt;=60,1,IF(AND(BM38&gt;=57,BM38&lt;=59.9),2,3))))</f>
        <v/>
      </c>
      <c r="BO38" s="21">
        <f>IF(BN38="",0,VLOOKUP(BN38,Pointage[#All],2,FALSE)*BO$36)</f>
        <v>0</v>
      </c>
      <c r="BP38" s="9"/>
      <c r="BQ38" s="21" t="str">
        <f t="shared" ref="BQ38:BQ43" si="113">IF(BP38=0,"",IF(COUNTIF(BP$38:BP$43,"&gt;0")&gt;1,RANK(BP38,BP$38:BP$43,0),IF(BP38&gt;=60,1,IF(AND(BP38&gt;=57,BP38&lt;=59.9),2,3))))</f>
        <v/>
      </c>
      <c r="BR38" s="21">
        <f>IF(BQ38="",0,VLOOKUP(BQ38,Pointage[#All],2,FALSE)*BR$36)</f>
        <v>0</v>
      </c>
      <c r="BS38" s="9"/>
      <c r="BT38" s="21" t="str">
        <f t="shared" ref="BT38:BT43" si="114">IF(BS38=0,"",IF(COUNTIF(BS$38:BS$43,"&gt;0")&gt;1,RANK(BS38,BS$38:BS$43,0),IF(BS38&gt;=60,1,IF(AND(BS38&gt;=57,BS38&lt;=59.9),2,3))))</f>
        <v/>
      </c>
      <c r="BU38" s="21">
        <f>IF(BT38="",0,VLOOKUP(BT38,Pointage[#All],2,FALSE)*BU$36)</f>
        <v>0</v>
      </c>
      <c r="BV38" s="22">
        <f t="shared" ref="BV38:BV43" si="115">IF(BO38="","",BO38+BR38+BU38)*1.25</f>
        <v>0</v>
      </c>
      <c r="BW38" s="24">
        <f t="shared" ref="BW38:BW43" si="116">T38+AD38+AN38+BA38+BU38*1.25</f>
        <v>0</v>
      </c>
    </row>
    <row r="39" spans="1:76" x14ac:dyDescent="0.25">
      <c r="A39" s="7"/>
      <c r="B39" s="26" t="s">
        <v>112</v>
      </c>
      <c r="C39" s="44" t="s">
        <v>113</v>
      </c>
      <c r="D39" s="44"/>
      <c r="E39" s="21">
        <f t="shared" si="87"/>
        <v>6</v>
      </c>
      <c r="F39" s="21">
        <f t="shared" si="88"/>
        <v>2</v>
      </c>
      <c r="G39" s="21"/>
      <c r="H39" s="21" t="str">
        <f>IF(F39=1,"Or",IF(F39=2,"Argent",IF(F39=3,"Bronze","")))</f>
        <v>Argent</v>
      </c>
      <c r="I39" s="7"/>
      <c r="J39" s="21" t="str">
        <f t="shared" si="90"/>
        <v/>
      </c>
      <c r="K39" s="21">
        <f>IF(J39="",0,VLOOKUP(J39,Pointage[#All],2,FALSE)*K$36)</f>
        <v>0</v>
      </c>
      <c r="L39" s="9"/>
      <c r="M39" s="21" t="str">
        <f t="shared" si="91"/>
        <v/>
      </c>
      <c r="N39" s="21">
        <f>IF(M39="",0,VLOOKUP(M39,Pointage[#All],2,FALSE)*N$36)</f>
        <v>0</v>
      </c>
      <c r="O39" s="9"/>
      <c r="P39" s="21" t="str">
        <f t="shared" si="92"/>
        <v/>
      </c>
      <c r="Q39" s="21">
        <v>0</v>
      </c>
      <c r="R39" s="9"/>
      <c r="S39" s="21" t="str">
        <f t="shared" si="93"/>
        <v/>
      </c>
      <c r="T39" s="21">
        <f>IF(S39="",0,VLOOKUP(S39,Pointage[#All],2,FALSE)*T$36)</f>
        <v>0</v>
      </c>
      <c r="U39" s="22">
        <f t="shared" si="94"/>
        <v>0</v>
      </c>
      <c r="V39" s="7"/>
      <c r="W39" s="21" t="str">
        <f t="shared" si="95"/>
        <v/>
      </c>
      <c r="X39" s="21">
        <f>IF(W39="",0,VLOOKUP(W39,Pointage[#All],2,FALSE)*X$36)</f>
        <v>0</v>
      </c>
      <c r="Y39" s="9"/>
      <c r="Z39" s="21" t="str">
        <f t="shared" si="96"/>
        <v/>
      </c>
      <c r="AA39" s="21">
        <f>IF(Z39="",0,VLOOKUP(Z39,Pointage[#All],2,FALSE)*AA$36)</f>
        <v>0</v>
      </c>
      <c r="AB39" s="9">
        <v>63.03</v>
      </c>
      <c r="AC39" s="21">
        <f t="shared" si="97"/>
        <v>1</v>
      </c>
      <c r="AD39" s="21">
        <f>IF(AC39="",0,VLOOKUP(AC39,Pointage[#All],2,FALSE)*AD$36)</f>
        <v>6</v>
      </c>
      <c r="AE39" s="22">
        <f t="shared" si="98"/>
        <v>6</v>
      </c>
      <c r="AF39" s="7"/>
      <c r="AG39" s="21" t="str">
        <f t="shared" si="99"/>
        <v/>
      </c>
      <c r="AH39" s="21">
        <f>IF(AG39="",0,VLOOKUP(AG39,Pointage[#All],2,FALSE)*AH$36)</f>
        <v>0</v>
      </c>
      <c r="AI39" s="9"/>
      <c r="AJ39" s="21" t="str">
        <f t="shared" si="100"/>
        <v/>
      </c>
      <c r="AK39" s="21">
        <f>IF(AJ39="",0,VLOOKUP(AJ39,Pointage[#All],2,FALSE)*AK$36)</f>
        <v>0</v>
      </c>
      <c r="AL39" s="9"/>
      <c r="AM39" s="21" t="str">
        <f t="shared" si="101"/>
        <v/>
      </c>
      <c r="AN39" s="21">
        <f>IF(AM39="",0,VLOOKUP(AM39,Pointage[#All],2,FALSE)*AN$36)</f>
        <v>0</v>
      </c>
      <c r="AO39" s="22">
        <f t="shared" si="102"/>
        <v>0</v>
      </c>
      <c r="AP39" s="7"/>
      <c r="AQ39" s="21" t="str">
        <f t="shared" si="103"/>
        <v/>
      </c>
      <c r="AR39" s="28">
        <v>0</v>
      </c>
      <c r="AS39" s="9"/>
      <c r="AT39" s="21" t="str">
        <f t="shared" si="104"/>
        <v/>
      </c>
      <c r="AU39" s="21">
        <f>IF(AT39="",0,VLOOKUP(AT39,Pointage[#All],2,FALSE)*AU$36)</f>
        <v>0</v>
      </c>
      <c r="AV39" s="9"/>
      <c r="AW39" s="21" t="str">
        <f t="shared" si="105"/>
        <v/>
      </c>
      <c r="AX39" s="21">
        <f>IF(AW39="",0,VLOOKUP(AW39,Pointage[#All],2,FALSE)*AX$36)</f>
        <v>0</v>
      </c>
      <c r="AY39" s="9"/>
      <c r="AZ39" s="21" t="str">
        <f t="shared" si="106"/>
        <v/>
      </c>
      <c r="BA39" s="21">
        <f>IF(AZ39="",0,VLOOKUP(AZ39,Pointage[#All],2,FALSE)*BA$36)</f>
        <v>0</v>
      </c>
      <c r="BB39" s="22">
        <f t="shared" si="107"/>
        <v>0</v>
      </c>
      <c r="BC39" s="9"/>
      <c r="BD39" s="21" t="str">
        <f t="shared" si="108"/>
        <v/>
      </c>
      <c r="BE39" s="21">
        <f>IF(BD39="",0,VLOOKUP(BD39,Pointage[#All],2,FALSE)*BE$36)</f>
        <v>0</v>
      </c>
      <c r="BF39" s="9"/>
      <c r="BG39" s="21" t="str">
        <f t="shared" si="109"/>
        <v/>
      </c>
      <c r="BH39" s="21">
        <f>IF(BG39="",0,VLOOKUP(BG39,Pointage[#All],2,FALSE)*BH$36)</f>
        <v>0</v>
      </c>
      <c r="BI39" s="9"/>
      <c r="BJ39" s="21" t="str">
        <f t="shared" si="110"/>
        <v/>
      </c>
      <c r="BK39" s="21">
        <f>IF(BJ39="",0,VLOOKUP(BJ39,Pointage[#All],2,FALSE)*BK$36)</f>
        <v>0</v>
      </c>
      <c r="BL39" s="22">
        <f t="shared" si="111"/>
        <v>0</v>
      </c>
      <c r="BM39" s="9"/>
      <c r="BN39" s="21" t="str">
        <f t="shared" si="112"/>
        <v/>
      </c>
      <c r="BO39" s="21">
        <f>IF(BN39="",0,VLOOKUP(BN39,Pointage[#All],2,FALSE)*BO$36)</f>
        <v>0</v>
      </c>
      <c r="BP39" s="9"/>
      <c r="BQ39" s="21" t="str">
        <f t="shared" si="113"/>
        <v/>
      </c>
      <c r="BR39" s="21">
        <f>IF(BQ39="",0,VLOOKUP(BQ39,Pointage[#All],2,FALSE)*BR$36)</f>
        <v>0</v>
      </c>
      <c r="BS39" s="9"/>
      <c r="BT39" s="21" t="str">
        <f t="shared" si="114"/>
        <v/>
      </c>
      <c r="BU39" s="21">
        <f>IF(BT39="",0,VLOOKUP(BT39,Pointage[#All],2,FALSE)*BU$36)</f>
        <v>0</v>
      </c>
      <c r="BV39" s="22">
        <f t="shared" si="115"/>
        <v>0</v>
      </c>
      <c r="BW39" s="24">
        <f t="shared" si="116"/>
        <v>6</v>
      </c>
    </row>
    <row r="40" spans="1:76" x14ac:dyDescent="0.25">
      <c r="A40" s="7"/>
      <c r="B40" s="26" t="s">
        <v>102</v>
      </c>
      <c r="C40" s="44" t="s">
        <v>103</v>
      </c>
      <c r="D40" s="44" t="s">
        <v>104</v>
      </c>
      <c r="E40" s="21">
        <f t="shared" si="87"/>
        <v>58.5</v>
      </c>
      <c r="F40" s="21">
        <f t="shared" si="88"/>
        <v>1</v>
      </c>
      <c r="G40" s="21">
        <f>IF(BW40=0,"",RANK(BW40,BW$38:BW$43,0))</f>
        <v>1</v>
      </c>
      <c r="H40" s="21" t="s">
        <v>141</v>
      </c>
      <c r="I40" s="7"/>
      <c r="J40" s="21" t="str">
        <f t="shared" si="90"/>
        <v/>
      </c>
      <c r="K40" s="21">
        <f>IF(J40="",0,VLOOKUP(J40,Pointage[#All],2,FALSE)*K$36)</f>
        <v>0</v>
      </c>
      <c r="L40" s="9"/>
      <c r="M40" s="21" t="str">
        <f t="shared" si="91"/>
        <v/>
      </c>
      <c r="N40" s="21">
        <f>IF(M40="",0,VLOOKUP(M40,Pointage[#All],2,FALSE)*N$36)</f>
        <v>0</v>
      </c>
      <c r="O40" s="9"/>
      <c r="P40" s="21" t="str">
        <f t="shared" si="92"/>
        <v/>
      </c>
      <c r="Q40" s="21">
        <v>0</v>
      </c>
      <c r="R40" s="9"/>
      <c r="S40" s="21" t="str">
        <f t="shared" si="93"/>
        <v/>
      </c>
      <c r="T40" s="21">
        <f>IF(S40="",0,VLOOKUP(S40,Pointage[#All],2,FALSE)*T$36)</f>
        <v>0</v>
      </c>
      <c r="U40" s="22">
        <f t="shared" si="94"/>
        <v>0</v>
      </c>
      <c r="V40" s="7"/>
      <c r="W40" s="21" t="str">
        <f t="shared" si="95"/>
        <v/>
      </c>
      <c r="X40" s="21">
        <f>IF(W40="",0,VLOOKUP(W40,Pointage[#All],2,FALSE)*X$36)</f>
        <v>0</v>
      </c>
      <c r="Y40" s="9"/>
      <c r="Z40" s="21" t="str">
        <f t="shared" si="96"/>
        <v/>
      </c>
      <c r="AA40" s="21">
        <f>IF(Z40="",0,VLOOKUP(Z40,Pointage[#All],2,FALSE)*AA$36)</f>
        <v>0</v>
      </c>
      <c r="AB40" s="9"/>
      <c r="AC40" s="21" t="str">
        <f t="shared" si="97"/>
        <v/>
      </c>
      <c r="AD40" s="21">
        <f>IF(AC40="",0,VLOOKUP(AC40,Pointage[#All],2,FALSE)*AD$36)</f>
        <v>0</v>
      </c>
      <c r="AE40" s="22">
        <f t="shared" si="98"/>
        <v>0</v>
      </c>
      <c r="AF40" s="7">
        <v>63</v>
      </c>
      <c r="AG40" s="21">
        <f t="shared" si="99"/>
        <v>1</v>
      </c>
      <c r="AH40" s="21">
        <f>IF(AG40="",0,VLOOKUP(AG40,Pointage[#All],2,FALSE)*AH$36)</f>
        <v>6</v>
      </c>
      <c r="AI40" s="9">
        <v>62.69</v>
      </c>
      <c r="AJ40" s="21">
        <f t="shared" si="100"/>
        <v>1</v>
      </c>
      <c r="AK40" s="21">
        <f>IF(AJ40="",0,VLOOKUP(AJ40,Pointage[#All],2,FALSE)*AK$36)</f>
        <v>6</v>
      </c>
      <c r="AL40" s="9">
        <v>66.31</v>
      </c>
      <c r="AM40" s="21">
        <f t="shared" si="101"/>
        <v>1</v>
      </c>
      <c r="AN40" s="21">
        <f>IF(AM40="",0,VLOOKUP(AM40,Pointage[#All],2,FALSE)*AN$36)</f>
        <v>6</v>
      </c>
      <c r="AO40" s="22">
        <f t="shared" si="102"/>
        <v>18</v>
      </c>
      <c r="AP40" s="7"/>
      <c r="AQ40" s="21" t="str">
        <f t="shared" si="103"/>
        <v/>
      </c>
      <c r="AR40" s="29">
        <v>0</v>
      </c>
      <c r="AS40" s="9">
        <v>63.98</v>
      </c>
      <c r="AT40" s="21">
        <f t="shared" si="104"/>
        <v>1</v>
      </c>
      <c r="AU40" s="21">
        <f>IF(AT40="",0,VLOOKUP(AT40,Pointage[#All],2,FALSE)*AU$36)</f>
        <v>6</v>
      </c>
      <c r="AV40" s="9">
        <v>61.43</v>
      </c>
      <c r="AW40" s="21">
        <f t="shared" si="105"/>
        <v>1</v>
      </c>
      <c r="AX40" s="21">
        <f>IF(AW40="",0,VLOOKUP(AW40,Pointage[#All],2,FALSE)*AX$36)</f>
        <v>6</v>
      </c>
      <c r="AY40" s="9">
        <v>68.72</v>
      </c>
      <c r="AZ40" s="21">
        <f t="shared" si="106"/>
        <v>1</v>
      </c>
      <c r="BA40" s="21">
        <f>IF(AZ40="",0,VLOOKUP(AZ40,Pointage[#All],2,FALSE)*BA$36)</f>
        <v>6</v>
      </c>
      <c r="BB40" s="22">
        <f t="shared" si="107"/>
        <v>18</v>
      </c>
      <c r="BC40" s="9"/>
      <c r="BD40" s="21" t="str">
        <f t="shared" si="108"/>
        <v/>
      </c>
      <c r="BE40" s="21">
        <f>IF(BD40="",0,VLOOKUP(BD40,Pointage[#All],2,FALSE)*BE$36)</f>
        <v>0</v>
      </c>
      <c r="BF40" s="9"/>
      <c r="BG40" s="21" t="str">
        <f t="shared" si="109"/>
        <v/>
      </c>
      <c r="BH40" s="21">
        <f>IF(BG40="",0,VLOOKUP(BG40,Pointage[#All],2,FALSE)*BH$36)</f>
        <v>0</v>
      </c>
      <c r="BI40" s="9"/>
      <c r="BJ40" s="21" t="str">
        <f t="shared" si="110"/>
        <v/>
      </c>
      <c r="BK40" s="21">
        <f>IF(BJ40="",0,VLOOKUP(BJ40,Pointage[#All],2,FALSE)*BK$36)</f>
        <v>0</v>
      </c>
      <c r="BL40" s="22">
        <f t="shared" si="111"/>
        <v>0</v>
      </c>
      <c r="BM40" s="9">
        <v>66.537999999999997</v>
      </c>
      <c r="BN40" s="21">
        <f t="shared" si="112"/>
        <v>1</v>
      </c>
      <c r="BO40" s="21">
        <f>IF(BN40="",0,VLOOKUP(BN40,Pointage[#All],2,FALSE)*BO$36)</f>
        <v>6</v>
      </c>
      <c r="BP40" s="9">
        <v>63.213999999999999</v>
      </c>
      <c r="BQ40" s="21">
        <f t="shared" si="113"/>
        <v>1</v>
      </c>
      <c r="BR40" s="21">
        <f>IF(BQ40="",0,VLOOKUP(BQ40,Pointage[#All],2,FALSE)*BR$36)</f>
        <v>6</v>
      </c>
      <c r="BS40" s="9">
        <v>66.236000000000004</v>
      </c>
      <c r="BT40" s="21">
        <f t="shared" si="114"/>
        <v>1</v>
      </c>
      <c r="BU40" s="21">
        <f>IF(BT40="",0,VLOOKUP(BT40,Pointage[#All],2,FALSE)*BU$36)</f>
        <v>6</v>
      </c>
      <c r="BV40" s="22">
        <f t="shared" si="115"/>
        <v>22.5</v>
      </c>
      <c r="BW40" s="24">
        <f t="shared" si="116"/>
        <v>19.5</v>
      </c>
    </row>
    <row r="41" spans="1:76" x14ac:dyDescent="0.25">
      <c r="A41" s="7"/>
      <c r="B41" s="26"/>
      <c r="C41" s="44"/>
      <c r="D41" s="44"/>
      <c r="E41" s="21">
        <f t="shared" si="87"/>
        <v>0</v>
      </c>
      <c r="F41" s="21" t="str">
        <f t="shared" si="88"/>
        <v/>
      </c>
      <c r="G41" s="21" t="str">
        <f>IF(BW41=0,"",RANK(BW41,BW$38:BW$43,0))</f>
        <v/>
      </c>
      <c r="H41" s="21"/>
      <c r="I41" s="7"/>
      <c r="J41" s="21" t="str">
        <f t="shared" si="90"/>
        <v/>
      </c>
      <c r="K41" s="21">
        <f>IF(J41="",0,VLOOKUP(J41,Pointage[#All],2,FALSE)*K$36)</f>
        <v>0</v>
      </c>
      <c r="L41" s="9"/>
      <c r="M41" s="21" t="str">
        <f t="shared" si="91"/>
        <v/>
      </c>
      <c r="N41" s="21">
        <f>IF(M41="",0,VLOOKUP(M41,Pointage[#All],2,FALSE)*N$36)</f>
        <v>0</v>
      </c>
      <c r="O41" s="9"/>
      <c r="P41" s="21" t="str">
        <f t="shared" si="92"/>
        <v/>
      </c>
      <c r="Q41" s="21">
        <v>0</v>
      </c>
      <c r="R41" s="9"/>
      <c r="S41" s="21" t="str">
        <f t="shared" si="93"/>
        <v/>
      </c>
      <c r="T41" s="21">
        <f>IF(S41="",0,VLOOKUP(S41,Pointage[#All],2,FALSE)*T$36)</f>
        <v>0</v>
      </c>
      <c r="U41" s="22">
        <f t="shared" si="94"/>
        <v>0</v>
      </c>
      <c r="V41" s="7"/>
      <c r="W41" s="21" t="str">
        <f t="shared" si="95"/>
        <v/>
      </c>
      <c r="X41" s="21">
        <f>IF(W41="",0,VLOOKUP(W41,Pointage[#All],2,FALSE)*X$36)</f>
        <v>0</v>
      </c>
      <c r="Y41" s="9"/>
      <c r="Z41" s="21" t="str">
        <f t="shared" si="96"/>
        <v/>
      </c>
      <c r="AA41" s="21">
        <f>IF(Z41="",0,VLOOKUP(Z41,Pointage[#All],2,FALSE)*AA$36)</f>
        <v>0</v>
      </c>
      <c r="AB41" s="9"/>
      <c r="AC41" s="21" t="str">
        <f t="shared" si="97"/>
        <v/>
      </c>
      <c r="AD41" s="21">
        <f>IF(AC41="",0,VLOOKUP(AC41,Pointage[#All],2,FALSE)*AD$36)</f>
        <v>0</v>
      </c>
      <c r="AE41" s="22">
        <f t="shared" si="98"/>
        <v>0</v>
      </c>
      <c r="AF41" s="7"/>
      <c r="AG41" s="21" t="str">
        <f t="shared" si="99"/>
        <v/>
      </c>
      <c r="AH41" s="21">
        <f>IF(AG41="",0,VLOOKUP(AG41,Pointage[#All],2,FALSE)*AH$36)</f>
        <v>0</v>
      </c>
      <c r="AI41" s="9"/>
      <c r="AJ41" s="21" t="str">
        <f t="shared" si="100"/>
        <v/>
      </c>
      <c r="AK41" s="21">
        <f>IF(AJ41="",0,VLOOKUP(AJ41,Pointage[#All],2,FALSE)*AK$36)</f>
        <v>0</v>
      </c>
      <c r="AL41" s="9"/>
      <c r="AM41" s="21" t="str">
        <f t="shared" si="101"/>
        <v/>
      </c>
      <c r="AN41" s="21">
        <f>IF(AM41="",0,VLOOKUP(AM41,Pointage[#All],2,FALSE)*AN$36)</f>
        <v>0</v>
      </c>
      <c r="AO41" s="22">
        <f t="shared" si="102"/>
        <v>0</v>
      </c>
      <c r="AP41" s="7"/>
      <c r="AQ41" s="21" t="str">
        <f t="shared" si="103"/>
        <v/>
      </c>
      <c r="AR41" s="29">
        <v>0</v>
      </c>
      <c r="AS41" s="9"/>
      <c r="AT41" s="21" t="str">
        <f t="shared" si="104"/>
        <v/>
      </c>
      <c r="AU41" s="21">
        <f>IF(AT41="",0,VLOOKUP(AT41,Pointage[#All],2,FALSE)*AU$36)</f>
        <v>0</v>
      </c>
      <c r="AV41" s="9"/>
      <c r="AW41" s="21" t="str">
        <f t="shared" si="105"/>
        <v/>
      </c>
      <c r="AX41" s="21">
        <f>IF(AW41="",0,VLOOKUP(AW41,Pointage[#All],2,FALSE)*AX$36)</f>
        <v>0</v>
      </c>
      <c r="AY41" s="9"/>
      <c r="AZ41" s="21" t="str">
        <f t="shared" si="106"/>
        <v/>
      </c>
      <c r="BA41" s="21">
        <f>IF(AZ41="",0,VLOOKUP(AZ41,Pointage[#All],2,FALSE)*BA$36)</f>
        <v>0</v>
      </c>
      <c r="BB41" s="22">
        <f t="shared" si="107"/>
        <v>0</v>
      </c>
      <c r="BC41" s="9"/>
      <c r="BD41" s="21" t="str">
        <f t="shared" si="108"/>
        <v/>
      </c>
      <c r="BE41" s="21">
        <f>IF(BD41="",0,VLOOKUP(BD41,Pointage[#All],2,FALSE)*BE$36)</f>
        <v>0</v>
      </c>
      <c r="BF41" s="9"/>
      <c r="BG41" s="21" t="str">
        <f t="shared" si="109"/>
        <v/>
      </c>
      <c r="BH41" s="21">
        <f>IF(BG41="",0,VLOOKUP(BG41,Pointage[#All],2,FALSE)*BH$36)</f>
        <v>0</v>
      </c>
      <c r="BI41" s="9"/>
      <c r="BJ41" s="21" t="str">
        <f t="shared" si="110"/>
        <v/>
      </c>
      <c r="BK41" s="21">
        <f>IF(BJ41="",0,VLOOKUP(BJ41,Pointage[#All],2,FALSE)*BK$36)</f>
        <v>0</v>
      </c>
      <c r="BL41" s="22">
        <f t="shared" si="111"/>
        <v>0</v>
      </c>
      <c r="BM41" s="9"/>
      <c r="BN41" s="21" t="str">
        <f t="shared" si="112"/>
        <v/>
      </c>
      <c r="BO41" s="21">
        <f>IF(BN41="",0,VLOOKUP(BN41,Pointage[#All],2,FALSE)*BO$36)</f>
        <v>0</v>
      </c>
      <c r="BP41" s="9"/>
      <c r="BQ41" s="21" t="str">
        <f t="shared" si="113"/>
        <v/>
      </c>
      <c r="BR41" s="21">
        <f>IF(BQ41="",0,VLOOKUP(BQ41,Pointage[#All],2,FALSE)*BR$36)</f>
        <v>0</v>
      </c>
      <c r="BS41" s="9"/>
      <c r="BT41" s="21" t="str">
        <f t="shared" si="114"/>
        <v/>
      </c>
      <c r="BU41" s="21">
        <f>IF(BT41="",0,VLOOKUP(BT41,Pointage[#All],2,FALSE)*BU$36)</f>
        <v>0</v>
      </c>
      <c r="BV41" s="22">
        <f t="shared" si="115"/>
        <v>0</v>
      </c>
      <c r="BW41" s="24">
        <f t="shared" si="116"/>
        <v>0</v>
      </c>
    </row>
    <row r="42" spans="1:76" x14ac:dyDescent="0.25">
      <c r="A42" s="7"/>
      <c r="B42" s="26"/>
      <c r="C42" s="44"/>
      <c r="D42" s="44"/>
      <c r="E42" s="21">
        <f t="shared" si="87"/>
        <v>0</v>
      </c>
      <c r="F42" s="21" t="str">
        <f t="shared" si="88"/>
        <v/>
      </c>
      <c r="G42" s="21" t="str">
        <f>IF(BW42=0,"",RANK(BW42,BW$38:BW$43,0))</f>
        <v/>
      </c>
      <c r="H42" s="21" t="str">
        <f t="shared" si="89"/>
        <v/>
      </c>
      <c r="I42" s="7"/>
      <c r="J42" s="21" t="str">
        <f t="shared" si="90"/>
        <v/>
      </c>
      <c r="K42" s="21">
        <f>IF(J42="",0,VLOOKUP(J42,Pointage[#All],2,FALSE)*K$36)</f>
        <v>0</v>
      </c>
      <c r="L42" s="9"/>
      <c r="M42" s="21" t="str">
        <f t="shared" si="91"/>
        <v/>
      </c>
      <c r="N42" s="21">
        <f>IF(M42="",0,VLOOKUP(M42,Pointage[#All],2,FALSE)*N$36)</f>
        <v>0</v>
      </c>
      <c r="O42" s="9"/>
      <c r="P42" s="21" t="str">
        <f t="shared" si="92"/>
        <v/>
      </c>
      <c r="Q42" s="21">
        <v>0</v>
      </c>
      <c r="R42" s="9"/>
      <c r="S42" s="21" t="str">
        <f t="shared" si="93"/>
        <v/>
      </c>
      <c r="T42" s="21">
        <f>IF(S42="",0,VLOOKUP(S42,Pointage[#All],2,FALSE)*T$36)</f>
        <v>0</v>
      </c>
      <c r="U42" s="22">
        <f t="shared" si="94"/>
        <v>0</v>
      </c>
      <c r="V42" s="7"/>
      <c r="W42" s="21" t="str">
        <f t="shared" si="95"/>
        <v/>
      </c>
      <c r="X42" s="21">
        <f>IF(W42="",0,VLOOKUP(W42,Pointage[#All],2,FALSE)*X$36)</f>
        <v>0</v>
      </c>
      <c r="Y42" s="9"/>
      <c r="Z42" s="21" t="str">
        <f t="shared" si="96"/>
        <v/>
      </c>
      <c r="AA42" s="21">
        <f>IF(Z42="",0,VLOOKUP(Z42,Pointage[#All],2,FALSE)*AA$36)</f>
        <v>0</v>
      </c>
      <c r="AB42" s="9"/>
      <c r="AC42" s="21" t="str">
        <f t="shared" si="97"/>
        <v/>
      </c>
      <c r="AD42" s="21">
        <f>IF(AC42="",0,VLOOKUP(AC42,Pointage[#All],2,FALSE)*AD$36)</f>
        <v>0</v>
      </c>
      <c r="AE42" s="22">
        <f t="shared" si="98"/>
        <v>0</v>
      </c>
      <c r="AF42" s="7"/>
      <c r="AG42" s="21" t="str">
        <f t="shared" si="99"/>
        <v/>
      </c>
      <c r="AH42" s="21">
        <f>IF(AG42="",0,VLOOKUP(AG42,Pointage[#All],2,FALSE)*AH$36)</f>
        <v>0</v>
      </c>
      <c r="AI42" s="9"/>
      <c r="AJ42" s="21" t="str">
        <f t="shared" si="100"/>
        <v/>
      </c>
      <c r="AK42" s="21">
        <f>IF(AJ42="",0,VLOOKUP(AJ42,Pointage[#All],2,FALSE)*AK$36)</f>
        <v>0</v>
      </c>
      <c r="AL42" s="9"/>
      <c r="AM42" s="21" t="str">
        <f t="shared" si="101"/>
        <v/>
      </c>
      <c r="AN42" s="21">
        <f>IF(AM42="",0,VLOOKUP(AM42,Pointage[#All],2,FALSE)*AN$36)</f>
        <v>0</v>
      </c>
      <c r="AO42" s="22">
        <f t="shared" si="102"/>
        <v>0</v>
      </c>
      <c r="AP42" s="7"/>
      <c r="AQ42" s="21" t="str">
        <f t="shared" si="103"/>
        <v/>
      </c>
      <c r="AR42" s="29">
        <v>0</v>
      </c>
      <c r="AS42" s="9"/>
      <c r="AT42" s="21" t="str">
        <f t="shared" si="104"/>
        <v/>
      </c>
      <c r="AU42" s="21">
        <f>IF(AT42="",0,VLOOKUP(AT42,Pointage[#All],2,FALSE)*AU$36)</f>
        <v>0</v>
      </c>
      <c r="AV42" s="9"/>
      <c r="AW42" s="21" t="str">
        <f t="shared" si="105"/>
        <v/>
      </c>
      <c r="AX42" s="21">
        <f>IF(AW42="",0,VLOOKUP(AW42,Pointage[#All],2,FALSE)*AX$36)</f>
        <v>0</v>
      </c>
      <c r="AY42" s="9"/>
      <c r="AZ42" s="21" t="str">
        <f t="shared" si="106"/>
        <v/>
      </c>
      <c r="BA42" s="21">
        <f>IF(AZ42="",0,VLOOKUP(AZ42,Pointage[#All],2,FALSE)*BA$36)</f>
        <v>0</v>
      </c>
      <c r="BB42" s="22">
        <f t="shared" si="107"/>
        <v>0</v>
      </c>
      <c r="BC42" s="9"/>
      <c r="BD42" s="21" t="str">
        <f t="shared" si="108"/>
        <v/>
      </c>
      <c r="BE42" s="21">
        <f>IF(BD42="",0,VLOOKUP(BD42,Pointage[#All],2,FALSE)*BE$36)</f>
        <v>0</v>
      </c>
      <c r="BF42" s="9"/>
      <c r="BG42" s="21" t="str">
        <f t="shared" si="109"/>
        <v/>
      </c>
      <c r="BH42" s="21">
        <f>IF(BG42="",0,VLOOKUP(BG42,Pointage[#All],2,FALSE)*BH$36)</f>
        <v>0</v>
      </c>
      <c r="BI42" s="9"/>
      <c r="BJ42" s="21" t="str">
        <f t="shared" si="110"/>
        <v/>
      </c>
      <c r="BK42" s="21">
        <f>IF(BJ42="",0,VLOOKUP(BJ42,Pointage[#All],2,FALSE)*BK$36)</f>
        <v>0</v>
      </c>
      <c r="BL42" s="22">
        <f t="shared" si="111"/>
        <v>0</v>
      </c>
      <c r="BM42" s="9"/>
      <c r="BN42" s="21" t="str">
        <f t="shared" si="112"/>
        <v/>
      </c>
      <c r="BO42" s="21">
        <f>IF(BN42="",0,VLOOKUP(BN42,Pointage[#All],2,FALSE)*BO$36)</f>
        <v>0</v>
      </c>
      <c r="BP42" s="9"/>
      <c r="BQ42" s="21" t="str">
        <f t="shared" si="113"/>
        <v/>
      </c>
      <c r="BR42" s="21">
        <f>IF(BQ42="",0,VLOOKUP(BQ42,Pointage[#All],2,FALSE)*BR$36)</f>
        <v>0</v>
      </c>
      <c r="BS42" s="9"/>
      <c r="BT42" s="21" t="str">
        <f t="shared" si="114"/>
        <v/>
      </c>
      <c r="BU42" s="21">
        <f>IF(BT42="",0,VLOOKUP(BT42,Pointage[#All],2,FALSE)*BU$36)</f>
        <v>0</v>
      </c>
      <c r="BV42" s="22">
        <f t="shared" si="115"/>
        <v>0</v>
      </c>
      <c r="BW42" s="24">
        <f t="shared" si="116"/>
        <v>0</v>
      </c>
    </row>
    <row r="43" spans="1:76" x14ac:dyDescent="0.25">
      <c r="A43" s="7"/>
      <c r="B43" s="26"/>
      <c r="C43" s="44"/>
      <c r="D43" s="44"/>
      <c r="E43" s="21">
        <f t="shared" si="87"/>
        <v>0</v>
      </c>
      <c r="F43" s="21" t="str">
        <f t="shared" si="88"/>
        <v/>
      </c>
      <c r="G43" s="21" t="str">
        <f>IF(BW43=0,"",RANK(BW43,BW$38:BW$43,0))</f>
        <v/>
      </c>
      <c r="H43" s="21" t="str">
        <f t="shared" si="89"/>
        <v/>
      </c>
      <c r="I43" s="7"/>
      <c r="J43" s="21" t="str">
        <f t="shared" si="90"/>
        <v/>
      </c>
      <c r="K43" s="21">
        <f>IF(J43="",0,VLOOKUP(J43,Pointage[#All],2,FALSE)*K$36)</f>
        <v>0</v>
      </c>
      <c r="L43" s="9"/>
      <c r="M43" s="21" t="str">
        <f t="shared" si="91"/>
        <v/>
      </c>
      <c r="N43" s="21">
        <f>IF(M43="",0,VLOOKUP(M43,Pointage[#All],2,FALSE)*N$36)</f>
        <v>0</v>
      </c>
      <c r="O43" s="9"/>
      <c r="P43" s="21" t="str">
        <f t="shared" si="92"/>
        <v/>
      </c>
      <c r="Q43" s="21">
        <v>0</v>
      </c>
      <c r="R43" s="9"/>
      <c r="S43" s="21" t="str">
        <f t="shared" si="93"/>
        <v/>
      </c>
      <c r="T43" s="21">
        <f>IF(S43="",0,VLOOKUP(S43,Pointage[#All],2,FALSE)*T$36)</f>
        <v>0</v>
      </c>
      <c r="U43" s="22">
        <f t="shared" si="94"/>
        <v>0</v>
      </c>
      <c r="V43" s="7"/>
      <c r="W43" s="21" t="str">
        <f t="shared" si="95"/>
        <v/>
      </c>
      <c r="X43" s="21">
        <f>IF(W43="",0,VLOOKUP(W43,Pointage[#All],2,FALSE)*X$36)</f>
        <v>0</v>
      </c>
      <c r="Y43" s="9"/>
      <c r="Z43" s="21" t="str">
        <f t="shared" si="96"/>
        <v/>
      </c>
      <c r="AA43" s="21">
        <f>IF(Z43="",0,VLOOKUP(Z43,Pointage[#All],2,FALSE)*AA$36)</f>
        <v>0</v>
      </c>
      <c r="AB43" s="9"/>
      <c r="AC43" s="21" t="str">
        <f t="shared" si="97"/>
        <v/>
      </c>
      <c r="AD43" s="21">
        <f>IF(AC43="",0,VLOOKUP(AC43,Pointage[#All],2,FALSE)*AD$36)</f>
        <v>0</v>
      </c>
      <c r="AE43" s="22">
        <f t="shared" si="98"/>
        <v>0</v>
      </c>
      <c r="AF43" s="7"/>
      <c r="AG43" s="21" t="str">
        <f t="shared" si="99"/>
        <v/>
      </c>
      <c r="AH43" s="21">
        <f>IF(AG43="",0,VLOOKUP(AG43,Pointage[#All],2,FALSE)*AH$36)</f>
        <v>0</v>
      </c>
      <c r="AI43" s="9"/>
      <c r="AJ43" s="21" t="str">
        <f t="shared" si="100"/>
        <v/>
      </c>
      <c r="AK43" s="21">
        <f>IF(AJ43="",0,VLOOKUP(AJ43,Pointage[#All],2,FALSE)*AK$36)</f>
        <v>0</v>
      </c>
      <c r="AL43" s="9"/>
      <c r="AM43" s="21" t="str">
        <f t="shared" si="101"/>
        <v/>
      </c>
      <c r="AN43" s="21">
        <f>IF(AM43="",0,VLOOKUP(AM43,Pointage[#All],2,FALSE)*AN$36)</f>
        <v>0</v>
      </c>
      <c r="AO43" s="22">
        <f t="shared" si="102"/>
        <v>0</v>
      </c>
      <c r="AP43" s="7"/>
      <c r="AQ43" s="21" t="str">
        <f t="shared" si="103"/>
        <v/>
      </c>
      <c r="AR43" s="29">
        <f>IF(AQ43="",0,VLOOKUP(AQ43,Pointage[#All],2,FALSE)*AR$36)</f>
        <v>0</v>
      </c>
      <c r="AS43" s="9"/>
      <c r="AT43" s="21" t="str">
        <f t="shared" si="104"/>
        <v/>
      </c>
      <c r="AU43" s="21">
        <f>IF(AT43="",0,VLOOKUP(AT43,Pointage[#All],2,FALSE)*AU$36)</f>
        <v>0</v>
      </c>
      <c r="AV43" s="9"/>
      <c r="AW43" s="21" t="str">
        <f t="shared" si="105"/>
        <v/>
      </c>
      <c r="AX43" s="21">
        <f>IF(AW43="",0,VLOOKUP(AW43,Pointage[#All],2,FALSE)*AX$36)</f>
        <v>0</v>
      </c>
      <c r="AY43" s="9"/>
      <c r="AZ43" s="21" t="str">
        <f t="shared" si="106"/>
        <v/>
      </c>
      <c r="BA43" s="21">
        <f>IF(AZ43="",0,VLOOKUP(AZ43,Pointage[#All],2,FALSE)*BA$36)</f>
        <v>0</v>
      </c>
      <c r="BB43" s="22">
        <f t="shared" si="107"/>
        <v>0</v>
      </c>
      <c r="BC43" s="9"/>
      <c r="BD43" s="21" t="str">
        <f t="shared" si="108"/>
        <v/>
      </c>
      <c r="BE43" s="21">
        <f>IF(BD43="",0,VLOOKUP(BD43,Pointage[#All],2,FALSE)*BE$36)</f>
        <v>0</v>
      </c>
      <c r="BF43" s="9"/>
      <c r="BG43" s="21" t="str">
        <f t="shared" si="109"/>
        <v/>
      </c>
      <c r="BH43" s="21">
        <f>IF(BG43="",0,VLOOKUP(BG43,Pointage[#All],2,FALSE)*BH$36)</f>
        <v>0</v>
      </c>
      <c r="BI43" s="9"/>
      <c r="BJ43" s="21" t="str">
        <f t="shared" si="110"/>
        <v/>
      </c>
      <c r="BK43" s="21">
        <f>IF(BJ43="",0,VLOOKUP(BJ43,Pointage[#All],2,FALSE)*BK$36)</f>
        <v>0</v>
      </c>
      <c r="BL43" s="22">
        <f t="shared" si="111"/>
        <v>0</v>
      </c>
      <c r="BM43" s="9"/>
      <c r="BN43" s="21" t="str">
        <f t="shared" si="112"/>
        <v/>
      </c>
      <c r="BO43" s="21">
        <f>IF(BN43="",0,VLOOKUP(BN43,Pointage[#All],2,FALSE)*BO$36)</f>
        <v>0</v>
      </c>
      <c r="BP43" s="9"/>
      <c r="BQ43" s="21" t="str">
        <f t="shared" si="113"/>
        <v/>
      </c>
      <c r="BR43" s="21">
        <f>IF(BQ43="",0,VLOOKUP(BQ43,Pointage[#All],2,FALSE)*BR$36)</f>
        <v>0</v>
      </c>
      <c r="BS43" s="9"/>
      <c r="BT43" s="21" t="str">
        <f t="shared" si="114"/>
        <v/>
      </c>
      <c r="BU43" s="21">
        <f>IF(BT43="",0,VLOOKUP(BT43,Pointage[#All],2,FALSE)*BU$36)</f>
        <v>0</v>
      </c>
      <c r="BV43" s="22">
        <f t="shared" si="115"/>
        <v>0</v>
      </c>
      <c r="BW43" s="24">
        <f t="shared" si="116"/>
        <v>0</v>
      </c>
    </row>
    <row r="44" spans="1:76" ht="15" customHeight="1" x14ac:dyDescent="0.25">
      <c r="A44" s="72" t="s">
        <v>45</v>
      </c>
      <c r="B44" s="73"/>
      <c r="C44" s="73"/>
      <c r="D44" s="73"/>
      <c r="E44" s="73"/>
      <c r="F44" s="73"/>
      <c r="G44" s="73"/>
      <c r="H44" s="74"/>
      <c r="I44" s="2" t="s">
        <v>22</v>
      </c>
      <c r="J44" s="19" t="s">
        <v>23</v>
      </c>
      <c r="K44" s="10"/>
      <c r="L44" s="1" t="s">
        <v>24</v>
      </c>
      <c r="M44" s="19" t="s">
        <v>23</v>
      </c>
      <c r="N44" s="10"/>
      <c r="O44" s="6" t="s">
        <v>25</v>
      </c>
      <c r="P44" s="19" t="s">
        <v>23</v>
      </c>
      <c r="Q44" s="10"/>
      <c r="R44" s="1" t="s">
        <v>36</v>
      </c>
      <c r="S44" s="19" t="s">
        <v>23</v>
      </c>
      <c r="T44" s="10"/>
      <c r="U44" s="65" t="s">
        <v>26</v>
      </c>
      <c r="V44" s="2" t="s">
        <v>22</v>
      </c>
      <c r="W44" s="19" t="s">
        <v>23</v>
      </c>
      <c r="X44" s="16"/>
      <c r="Y44" s="1" t="s">
        <v>24</v>
      </c>
      <c r="Z44" s="19" t="s">
        <v>23</v>
      </c>
      <c r="AA44" s="16"/>
      <c r="AB44" s="1" t="s">
        <v>36</v>
      </c>
      <c r="AC44" s="21">
        <f t="shared" si="97"/>
        <v>1</v>
      </c>
      <c r="AD44" s="16"/>
      <c r="AE44" s="65" t="s">
        <v>26</v>
      </c>
      <c r="AF44" s="2" t="s">
        <v>22</v>
      </c>
      <c r="AG44" s="19" t="s">
        <v>23</v>
      </c>
      <c r="AH44" s="10"/>
      <c r="AI44" s="1" t="s">
        <v>24</v>
      </c>
      <c r="AJ44" s="19" t="s">
        <v>23</v>
      </c>
      <c r="AK44" s="10"/>
      <c r="AL44" s="1" t="s">
        <v>36</v>
      </c>
      <c r="AM44" s="19" t="s">
        <v>23</v>
      </c>
      <c r="AN44" s="10"/>
      <c r="AO44" s="63" t="s">
        <v>26</v>
      </c>
      <c r="AP44" s="2" t="s">
        <v>22</v>
      </c>
      <c r="AQ44" s="19" t="s">
        <v>23</v>
      </c>
      <c r="AR44" s="15"/>
      <c r="AS44" s="1" t="s">
        <v>24</v>
      </c>
      <c r="AT44" s="19" t="s">
        <v>23</v>
      </c>
      <c r="AU44" s="16"/>
      <c r="AV44" s="6" t="s">
        <v>25</v>
      </c>
      <c r="AW44" s="19" t="s">
        <v>23</v>
      </c>
      <c r="AX44" s="16"/>
      <c r="AY44" s="1" t="s">
        <v>36</v>
      </c>
      <c r="AZ44" s="19" t="s">
        <v>23</v>
      </c>
      <c r="BA44" s="16"/>
      <c r="BB44" s="65" t="s">
        <v>26</v>
      </c>
      <c r="BC44" s="1" t="s">
        <v>24</v>
      </c>
      <c r="BD44" s="19" t="s">
        <v>23</v>
      </c>
      <c r="BE44" s="10">
        <v>1</v>
      </c>
      <c r="BF44" s="6" t="s">
        <v>25</v>
      </c>
      <c r="BG44" s="19" t="s">
        <v>23</v>
      </c>
      <c r="BH44" s="10"/>
      <c r="BI44" s="1" t="s">
        <v>36</v>
      </c>
      <c r="BJ44" s="19" t="s">
        <v>23</v>
      </c>
      <c r="BK44" s="10">
        <v>1</v>
      </c>
      <c r="BL44" s="65" t="s">
        <v>26</v>
      </c>
      <c r="BM44" s="6" t="s">
        <v>24</v>
      </c>
      <c r="BN44" s="19" t="s">
        <v>23</v>
      </c>
      <c r="BO44" s="55"/>
      <c r="BP44" s="6" t="s">
        <v>25</v>
      </c>
      <c r="BQ44" s="19" t="s">
        <v>23</v>
      </c>
      <c r="BR44" s="55"/>
      <c r="BS44" s="1" t="s">
        <v>36</v>
      </c>
      <c r="BT44" s="19" t="s">
        <v>23</v>
      </c>
      <c r="BU44" s="55"/>
      <c r="BV44" s="65" t="s">
        <v>26</v>
      </c>
      <c r="BW44" s="65" t="s">
        <v>26</v>
      </c>
    </row>
    <row r="45" spans="1:76" x14ac:dyDescent="0.25">
      <c r="A45" s="75"/>
      <c r="B45" s="76"/>
      <c r="C45" s="76"/>
      <c r="D45" s="76"/>
      <c r="E45" s="76"/>
      <c r="F45" s="76"/>
      <c r="G45" s="76"/>
      <c r="H45" s="77"/>
      <c r="I45" s="2" t="s">
        <v>27</v>
      </c>
      <c r="J45" s="1" t="s">
        <v>28</v>
      </c>
      <c r="K45" s="1" t="s">
        <v>29</v>
      </c>
      <c r="L45" s="1" t="s">
        <v>27</v>
      </c>
      <c r="M45" s="1" t="s">
        <v>28</v>
      </c>
      <c r="N45" s="1" t="s">
        <v>29</v>
      </c>
      <c r="O45" s="1" t="s">
        <v>27</v>
      </c>
      <c r="P45" s="1" t="s">
        <v>28</v>
      </c>
      <c r="Q45" s="1" t="s">
        <v>29</v>
      </c>
      <c r="R45" s="1" t="s">
        <v>27</v>
      </c>
      <c r="S45" s="1" t="s">
        <v>28</v>
      </c>
      <c r="T45" s="1" t="s">
        <v>29</v>
      </c>
      <c r="U45" s="65"/>
      <c r="V45" s="2" t="s">
        <v>27</v>
      </c>
      <c r="W45" s="1" t="s">
        <v>28</v>
      </c>
      <c r="X45" s="1" t="s">
        <v>29</v>
      </c>
      <c r="Y45" s="1" t="s">
        <v>27</v>
      </c>
      <c r="Z45" s="1" t="s">
        <v>28</v>
      </c>
      <c r="AA45" s="1" t="s">
        <v>29</v>
      </c>
      <c r="AB45" s="1" t="s">
        <v>27</v>
      </c>
      <c r="AC45" s="21">
        <f t="shared" si="97"/>
        <v>1</v>
      </c>
      <c r="AD45" s="1" t="s">
        <v>29</v>
      </c>
      <c r="AE45" s="65"/>
      <c r="AF45" s="2" t="s">
        <v>27</v>
      </c>
      <c r="AG45" s="1" t="s">
        <v>28</v>
      </c>
      <c r="AH45" s="1" t="s">
        <v>29</v>
      </c>
      <c r="AI45" s="1" t="s">
        <v>27</v>
      </c>
      <c r="AJ45" s="1" t="s">
        <v>28</v>
      </c>
      <c r="AK45" s="1" t="s">
        <v>29</v>
      </c>
      <c r="AL45" s="1" t="s">
        <v>27</v>
      </c>
      <c r="AM45" s="1" t="s">
        <v>28</v>
      </c>
      <c r="AN45" s="1" t="s">
        <v>29</v>
      </c>
      <c r="AO45" s="64"/>
      <c r="AP45" s="2" t="s">
        <v>27</v>
      </c>
      <c r="AQ45" s="1" t="s">
        <v>28</v>
      </c>
      <c r="AR45" s="1" t="s">
        <v>29</v>
      </c>
      <c r="AS45" s="1" t="s">
        <v>27</v>
      </c>
      <c r="AT45" s="1" t="s">
        <v>28</v>
      </c>
      <c r="AU45" s="1" t="s">
        <v>29</v>
      </c>
      <c r="AV45" s="1" t="s">
        <v>27</v>
      </c>
      <c r="AW45" s="1" t="s">
        <v>28</v>
      </c>
      <c r="AX45" s="1" t="s">
        <v>29</v>
      </c>
      <c r="AY45" s="1" t="s">
        <v>27</v>
      </c>
      <c r="AZ45" s="1" t="s">
        <v>28</v>
      </c>
      <c r="BA45" s="1" t="s">
        <v>29</v>
      </c>
      <c r="BB45" s="65"/>
      <c r="BC45" s="1" t="s">
        <v>27</v>
      </c>
      <c r="BD45" s="1" t="s">
        <v>28</v>
      </c>
      <c r="BE45" s="1" t="s">
        <v>29</v>
      </c>
      <c r="BF45" s="1" t="s">
        <v>27</v>
      </c>
      <c r="BG45" s="1" t="s">
        <v>28</v>
      </c>
      <c r="BH45" s="1" t="s">
        <v>29</v>
      </c>
      <c r="BI45" s="1" t="s">
        <v>27</v>
      </c>
      <c r="BJ45" s="1" t="s">
        <v>28</v>
      </c>
      <c r="BK45" s="1" t="s">
        <v>29</v>
      </c>
      <c r="BL45" s="65"/>
      <c r="BM45" s="1" t="s">
        <v>27</v>
      </c>
      <c r="BN45" s="1" t="s">
        <v>28</v>
      </c>
      <c r="BO45" s="1" t="s">
        <v>29</v>
      </c>
      <c r="BP45" s="1" t="s">
        <v>27</v>
      </c>
      <c r="BQ45" s="1" t="s">
        <v>28</v>
      </c>
      <c r="BR45" s="1" t="s">
        <v>29</v>
      </c>
      <c r="BS45" s="1" t="s">
        <v>27</v>
      </c>
      <c r="BT45" s="1" t="s">
        <v>28</v>
      </c>
      <c r="BU45" s="1" t="s">
        <v>29</v>
      </c>
      <c r="BV45" s="65"/>
      <c r="BW45" s="65"/>
    </row>
    <row r="46" spans="1:76" x14ac:dyDescent="0.25">
      <c r="A46" s="7"/>
      <c r="B46" s="26" t="s">
        <v>166</v>
      </c>
      <c r="C46" s="44" t="s">
        <v>167</v>
      </c>
      <c r="D46" s="44" t="s">
        <v>168</v>
      </c>
      <c r="E46" s="21">
        <f>U46+AE46++AO46+BB46+BV46+BL46</f>
        <v>12</v>
      </c>
      <c r="F46" s="21">
        <f>IF(E46=0,"",RANK(E46,E$46:E$52,0))</f>
        <v>1</v>
      </c>
      <c r="G46" s="21">
        <f t="shared" ref="G46:G51" si="117">IF(BW46=0,"",RANK(BW46,BW$46:BW$52,0))</f>
        <v>1</v>
      </c>
      <c r="H46" s="21"/>
      <c r="I46" s="7"/>
      <c r="J46" s="21" t="str">
        <f>IF(I46=0,"",IF(COUNTIF(I$46:I$52,"&gt;0")&gt;1,RANK(I46,I$46:I$52,0),IF(I46&gt;=60,1,IF(AND(I46&gt;=57,I46&lt;=59.9),2,3))))</f>
        <v/>
      </c>
      <c r="K46" s="21">
        <f>IF(J46="",0,VLOOKUP(J46,Pointage[#All],2,FALSE)*K$44)</f>
        <v>0</v>
      </c>
      <c r="L46" s="9"/>
      <c r="M46" s="21" t="str">
        <f>IF(L46=0,"",IF(COUNTIF(L$46:L$52,"&gt;0")&gt;1,RANK(L46,L$46:L$52,0),IF(L46&gt;=60,1,IF(AND(L46&gt;=57,L46&lt;=59.9),2,3))))</f>
        <v/>
      </c>
      <c r="N46" s="21">
        <f>IF(M46="",0,VLOOKUP(M46,Pointage[#All],2,FALSE)*N$44)</f>
        <v>0</v>
      </c>
      <c r="O46" s="9"/>
      <c r="P46" s="21" t="str">
        <f>IF(O46=0,"",IF(COUNTIF(O$46:O$52,"&gt;0")&gt;1,RANK(O46,O$46:O$52,0),IF(O46&gt;=60,1,IF(AND(O46&gt;=57,O46&lt;=59.9),2,3))))</f>
        <v/>
      </c>
      <c r="Q46" s="21">
        <v>0</v>
      </c>
      <c r="R46" s="9"/>
      <c r="S46" s="21" t="str">
        <f t="shared" ref="S46:S51" si="118">IF(R46=0,"",IF(COUNTIF(R$46:R$52,"&gt;0")&gt;1,RANK(R46,R$46:R$52,0),IF(R46&gt;=60,1,IF(AND(R46&gt;=57,R46&lt;=59.9),2,3))))</f>
        <v/>
      </c>
      <c r="T46" s="21">
        <f>IF(S46="",0,VLOOKUP(S46,Pointage[#All],2,FALSE)*T$44)</f>
        <v>0</v>
      </c>
      <c r="U46" s="22">
        <f t="shared" ref="U46:U52" si="119">IF(K46="","",K46+N46+T46)</f>
        <v>0</v>
      </c>
      <c r="V46" s="7"/>
      <c r="W46" s="21" t="str">
        <f t="shared" ref="W46:W51" si="120">IF(V46=0,"",IF(COUNTIF(V$46:V$52,"&gt;0")&gt;1,RANK(V46,V$46:V$52,0),IF(V46&gt;=60,1,IF(AND(V46&gt;=57,V46&lt;=59.9),2,3))))</f>
        <v/>
      </c>
      <c r="X46" s="21">
        <f>IF(W46="",0,VLOOKUP(W46,Pointage[#All],2,FALSE)*X$44)</f>
        <v>0</v>
      </c>
      <c r="Y46" s="9"/>
      <c r="Z46" s="21" t="str">
        <f t="shared" ref="Z46:Z51" si="121">IF(Y46=0,"",IF(COUNTIF(Y$46:Y$52,"&gt;0")&gt;1,RANK(Y46,Y$46:Y$52,0),IF(Y46&gt;=60,1,IF(AND(Y46&gt;=57,Y46&lt;=59.9),2,3))))</f>
        <v/>
      </c>
      <c r="AA46" s="21">
        <f>IF(Z46="",0,VLOOKUP(Z46,Pointage[#All],2,FALSE)*AA$44)</f>
        <v>0</v>
      </c>
      <c r="AB46" s="9"/>
      <c r="AC46" s="21" t="str">
        <f t="shared" si="97"/>
        <v/>
      </c>
      <c r="AD46" s="21">
        <f>IF(AC46="",0,VLOOKUP(AC46,Pointage[#All],2,FALSE)*AD$44)</f>
        <v>0</v>
      </c>
      <c r="AE46" s="22">
        <f t="shared" ref="AE46:AE52" si="122">IF(X46="","",X46+AA46+AD46)</f>
        <v>0</v>
      </c>
      <c r="AF46" s="7"/>
      <c r="AG46" s="21" t="str">
        <f t="shared" ref="AG46:AG51" si="123">IF(AF46=0,"",IF(COUNTIF(AF$46:AF$52,"&gt;0")&gt;1,RANK(AF46,AF$46:AF$52,0),IF(AF46&gt;=60,1,IF(AND(AF46&gt;=57,AF46&lt;=59.9),2,3))))</f>
        <v/>
      </c>
      <c r="AH46" s="21">
        <f>IF(AG46="",0,VLOOKUP(AG46,Pointage[#All],2,FALSE)*AH$44)</f>
        <v>0</v>
      </c>
      <c r="AI46" s="9"/>
      <c r="AJ46" s="21" t="str">
        <f t="shared" ref="AJ46:AJ51" si="124">IF(AI46=0,"",IF(COUNTIF(AI$46:AI$52,"&gt;0")&gt;1,RANK(AI46,AI$46:AI$52,0),IF(AI46&gt;=60,1,IF(AND(AI46&gt;=57,AI46&lt;=59.9),2,3))))</f>
        <v/>
      </c>
      <c r="AK46" s="21">
        <f>IF(AJ46="",0,VLOOKUP(AJ46,Pointage[#All],2,FALSE)*AK$44)</f>
        <v>0</v>
      </c>
      <c r="AL46" s="9"/>
      <c r="AM46" s="21" t="str">
        <f t="shared" ref="AM46:AM51" si="125">IF(AL46=0,"",IF(COUNTIF(AL$46:AL$52,"&gt;0")&gt;1,RANK(AL46,AL$46:AL$52,0),IF(AL46&gt;=60,1,IF(AND(AL46&gt;=57,AL46&lt;=59.9),2,3))))</f>
        <v/>
      </c>
      <c r="AN46" s="21">
        <f>IF(AM46="",0,VLOOKUP(AM46,Pointage[#All],2,FALSE)*AN$44)</f>
        <v>0</v>
      </c>
      <c r="AO46" s="22">
        <f t="shared" ref="AO46:AO52" si="126">IF(AH46="","",AH46+AK46+AN46)</f>
        <v>0</v>
      </c>
      <c r="AP46" s="7"/>
      <c r="AQ46" s="21" t="str">
        <f t="shared" ref="AQ46:AQ52" si="127">IF(AP46=0,"",IF(COUNTIF(AP$46:AP$52,"&gt;0")&gt;1,RANK(AP46,AP$46:AP$52,0),IF(AP46&gt;=60,1,IF(AND(AP46&gt;=57,AP46&lt;=59.9),2,3))))</f>
        <v/>
      </c>
      <c r="AR46" s="29">
        <f>IF(AQ46="",0,VLOOKUP(AQ46,Pointage[#All],2,FALSE)*AR$44)</f>
        <v>0</v>
      </c>
      <c r="AS46" s="9"/>
      <c r="AT46" s="21" t="str">
        <f t="shared" ref="AT46:AT51" si="128">IF(AS46=0,"",IF(COUNTIF(AS$46:AS$52,"&gt;0")&gt;1,RANK(AS46,AS$46:AS$52,0),IF(AS46&gt;=60,1,IF(AND(AS46&gt;=57,AS46&lt;=59.9),2,3))))</f>
        <v/>
      </c>
      <c r="AU46" s="21">
        <f>IF(AT46="",0,VLOOKUP(AT46,Pointage[#All],2,FALSE)*AU$44)</f>
        <v>0</v>
      </c>
      <c r="AV46" s="9"/>
      <c r="AW46" s="21" t="str">
        <f t="shared" ref="AW46:AW51" si="129">IF(AV46=0,"",IF(COUNTIF(AV$46:AV$52,"&gt;0")&gt;1,RANK(AV46,AV$46:AV$52,0),IF(AV46&gt;=60,1,IF(AND(AV46&gt;=57,AV46&lt;=59.9),2,3))))</f>
        <v/>
      </c>
      <c r="AX46" s="21">
        <f>IF(AW46="",0,VLOOKUP(AW46,Pointage[#All],2,FALSE)*AX$36)</f>
        <v>0</v>
      </c>
      <c r="AY46" s="9"/>
      <c r="AZ46" s="21" t="str">
        <f>IF(AY46=0,"",IF(COUNTIF(AY$46:AY$52,"&gt;0")&gt;1,RANK(AY46,AY$46:AY$52,0),IF(AY46&gt;=60,1,IF(AND(AY46&gt;=57,AY46&lt;=59.9),2,3))))</f>
        <v/>
      </c>
      <c r="BA46" s="21">
        <f>IF(AZ46="",0,VLOOKUP(AZ46,Pointage[#All],2,FALSE)*BA$44)</f>
        <v>0</v>
      </c>
      <c r="BB46" s="22">
        <f t="shared" ref="BB46:BB52" si="130">IF(AU46="","",AU46+AX46+BA46)</f>
        <v>0</v>
      </c>
      <c r="BC46" s="9">
        <v>61.2</v>
      </c>
      <c r="BD46" s="21">
        <f t="shared" ref="BD46:BD51" si="131">IF(BC46=0,"",IF(COUNTIF(BC$46:BC$52,"&gt;0")&gt;1,RANK(BC46,BC$46:BC$52,0),IF(BC46&gt;=60,1,IF(AND(BC46&gt;=57,BC46&lt;=59.9),2,3))))</f>
        <v>1</v>
      </c>
      <c r="BE46" s="21">
        <f>IF(BD46="",0,VLOOKUP(BD46,Pointage[#All],2,FALSE)*BE$44)</f>
        <v>6</v>
      </c>
      <c r="BF46" s="9"/>
      <c r="BG46" s="21" t="str">
        <f t="shared" ref="BG46:BG51" si="132">IF(BF46=0,"",IF(COUNTIF(BF$46:BF$52,"&gt;0")&gt;1,RANK(BF46,BF$46:BF$52,0),IF(BF46&gt;=60,1,IF(AND(BF46&gt;=57,BF46&lt;=59.9),2,3))))</f>
        <v/>
      </c>
      <c r="BH46" s="21">
        <f>IF(BG46="",0,VLOOKUP(BG46,Pointage[#All],2,FALSE)*BH$36)</f>
        <v>0</v>
      </c>
      <c r="BI46" s="9">
        <v>63.15</v>
      </c>
      <c r="BJ46" s="21">
        <f>IF(BI46=0,"",IF(COUNTIF(BI$46:BI$52,"&gt;0")&gt;1,RANK(BI46,BI$46:BI$52,0),IF(BI46&gt;=60,1,IF(AND(BI46&gt;=57,BI46&lt;=59.9),2,3))))</f>
        <v>1</v>
      </c>
      <c r="BK46" s="21">
        <f>IF(BJ46="",0,VLOOKUP(BJ46,Pointage[#All],2,FALSE)*BK$44)</f>
        <v>6</v>
      </c>
      <c r="BL46" s="22">
        <f t="shared" ref="BL46:BL52" si="133">IF(BE46="","",BE46+BH46+BK46)</f>
        <v>12</v>
      </c>
      <c r="BM46" s="9"/>
      <c r="BN46" s="21" t="str">
        <f>IF(BM46=0,"",IF(COUNTIF(BM$46:BM$52,"&gt;0")&gt;1,RANK(BM46,BM$46:BM$52,0),IF(BM46&gt;=60,1,IF(AND(BM46&gt;=57,BM46&lt;=59.9),2,3))))</f>
        <v/>
      </c>
      <c r="BO46" s="21">
        <f>IF(BN46="",0,VLOOKUP(BN46,Pointage[#All],2,FALSE)*BO$44)</f>
        <v>0</v>
      </c>
      <c r="BP46" s="9"/>
      <c r="BQ46" s="21" t="str">
        <f>IF(BP46=0,"",IF(COUNTIF(BP$46:BP$52,"&gt;0")&gt;1,RANK(BP46,BP$46:BP$52,0),IF(BP46&gt;=60,1,IF(AND(BP46&gt;=57,BP46&lt;=59.9),2,3))))</f>
        <v/>
      </c>
      <c r="BR46" s="21">
        <f>IF(BQ46="",0,VLOOKUP(BQ46,Pointage[#All],2,FALSE)*BR$44)</f>
        <v>0</v>
      </c>
      <c r="BS46" s="9"/>
      <c r="BT46" s="21" t="str">
        <f>IF(BS46=0,"",IF(COUNTIF(BS$46:BS$52,"&gt;0")&gt;1,RANK(BS46,BS$46:BS$52,0),IF(BS46&gt;=60,1,IF(AND(BS46&gt;=57,BS46&lt;=59.9),2,3))))</f>
        <v/>
      </c>
      <c r="BU46" s="21">
        <f>IF(BT46="",0,VLOOKUP(BT46,Pointage[#All],2,FALSE)*BU$44)</f>
        <v>0</v>
      </c>
      <c r="BV46" s="22">
        <f>IF(BO46="","",BO46+BR46+BU46)*1.25</f>
        <v>0</v>
      </c>
      <c r="BW46" s="24">
        <f>T46+AD46+AN46+BA46+BU46*1.25+BK46</f>
        <v>6</v>
      </c>
    </row>
    <row r="47" spans="1:76" x14ac:dyDescent="0.25">
      <c r="A47" s="7"/>
      <c r="B47" s="26"/>
      <c r="C47" s="44"/>
      <c r="D47" s="44"/>
      <c r="E47" s="21">
        <f t="shared" ref="E47:E52" si="134">U47+AE47++AO47+BB47+BV47</f>
        <v>0</v>
      </c>
      <c r="F47" s="21" t="str">
        <f t="shared" ref="F47:F52" si="135">IF(E47=0,"",RANK(E47,E$46:E$52,0))</f>
        <v/>
      </c>
      <c r="G47" s="21" t="str">
        <f t="shared" si="117"/>
        <v/>
      </c>
      <c r="H47" s="20"/>
      <c r="I47" s="7"/>
      <c r="J47" s="21" t="str">
        <f t="shared" ref="J47:J52" si="136">IF(I47=0,"",IF(COUNTIF(I$46:I$52,"&gt;0")&gt;1,RANK(I47,I$46:I$52,0),IF(I47&gt;=60,1,IF(AND(I47&gt;=57,I47&lt;=59.9),2,3))))</f>
        <v/>
      </c>
      <c r="K47" s="21">
        <f>IF(J47="",0,VLOOKUP(J47,Pointage[#All],2,FALSE)*K$44)</f>
        <v>0</v>
      </c>
      <c r="L47" s="9"/>
      <c r="M47" s="21" t="str">
        <f t="shared" ref="M47:M52" si="137">IF(L47=0,"",IF(COUNTIF(L$46:L$52,"&gt;0")&gt;1,RANK(L47,L$46:L$52,0),IF(L47&gt;=60,1,IF(AND(L47&gt;=57,L47&lt;=59.9),2,3))))</f>
        <v/>
      </c>
      <c r="N47" s="21">
        <f>IF(M47="",0,VLOOKUP(M47,Pointage[#All],2,FALSE)*N$44)</f>
        <v>0</v>
      </c>
      <c r="O47" s="9"/>
      <c r="P47" s="21" t="str">
        <f t="shared" ref="P47:P52" si="138">IF(O47=0,"",IF(COUNTIF(O$46:O$52,"&gt;0")&gt;1,RANK(O47,O$46:O$52,0),IF(O47&gt;=60,1,IF(AND(O47&gt;=57,O47&lt;=59.9),2,3))))</f>
        <v/>
      </c>
      <c r="Q47" s="21">
        <v>0</v>
      </c>
      <c r="R47" s="9"/>
      <c r="S47" s="21" t="str">
        <f t="shared" si="118"/>
        <v/>
      </c>
      <c r="T47" s="21">
        <f>IF(S47="",0,VLOOKUP(S47,Pointage[#All],2,FALSE)*T$44)</f>
        <v>0</v>
      </c>
      <c r="U47" s="22">
        <f t="shared" si="119"/>
        <v>0</v>
      </c>
      <c r="V47" s="7"/>
      <c r="W47" s="21" t="str">
        <f t="shared" si="120"/>
        <v/>
      </c>
      <c r="X47" s="21">
        <f>IF(W47="",0,VLOOKUP(W47,Pointage[#All],2,FALSE)*X$44)</f>
        <v>0</v>
      </c>
      <c r="Y47" s="9"/>
      <c r="Z47" s="21" t="str">
        <f t="shared" si="121"/>
        <v/>
      </c>
      <c r="AA47" s="21">
        <f>IF(Z47="",0,VLOOKUP(Z47,Pointage[#All],2,FALSE)*AA$44)</f>
        <v>0</v>
      </c>
      <c r="AB47" s="9"/>
      <c r="AC47" s="21" t="str">
        <f t="shared" si="97"/>
        <v/>
      </c>
      <c r="AD47" s="21">
        <f>IF(AC47="",0,VLOOKUP(AC47,Pointage[#All],2,FALSE)*AD$44)</f>
        <v>0</v>
      </c>
      <c r="AE47" s="22">
        <f t="shared" si="122"/>
        <v>0</v>
      </c>
      <c r="AF47" s="7"/>
      <c r="AG47" s="21" t="str">
        <f t="shared" si="123"/>
        <v/>
      </c>
      <c r="AH47" s="21">
        <f>IF(AG47="",0,VLOOKUP(AG47,Pointage[#All],2,FALSE)*AH$44)</f>
        <v>0</v>
      </c>
      <c r="AI47" s="9"/>
      <c r="AJ47" s="21" t="str">
        <f t="shared" si="124"/>
        <v/>
      </c>
      <c r="AK47" s="21">
        <f>IF(AJ47="",0,VLOOKUP(AJ47,Pointage[#All],2,FALSE)*AK$44)</f>
        <v>0</v>
      </c>
      <c r="AL47" s="9"/>
      <c r="AM47" s="21" t="str">
        <f t="shared" si="125"/>
        <v/>
      </c>
      <c r="AN47" s="21">
        <f>IF(AM47="",0,VLOOKUP(AM47,Pointage[#All],2,FALSE)*AN$44)</f>
        <v>0</v>
      </c>
      <c r="AO47" s="22">
        <f>IF(AH47="","",AH47+AK47+AN47)</f>
        <v>0</v>
      </c>
      <c r="AP47" s="7"/>
      <c r="AQ47" s="21" t="str">
        <f t="shared" si="127"/>
        <v/>
      </c>
      <c r="AR47" s="21">
        <f>IF(AQ47="",0,VLOOKUP(AQ47,Pointage[#All],2,FALSE)*AR$44)</f>
        <v>0</v>
      </c>
      <c r="AS47" s="9"/>
      <c r="AT47" s="21" t="str">
        <f t="shared" si="128"/>
        <v/>
      </c>
      <c r="AU47" s="21">
        <f>IF(AT47="",0,VLOOKUP(AT47,Pointage[#All],2,FALSE)*AU$44)</f>
        <v>0</v>
      </c>
      <c r="AV47" s="9"/>
      <c r="AW47" s="21" t="str">
        <f t="shared" si="129"/>
        <v/>
      </c>
      <c r="AX47" s="21">
        <f>IF(AW47="",0,VLOOKUP(AW47,Pointage[#All],2,FALSE)*AX$36)</f>
        <v>0</v>
      </c>
      <c r="AY47" s="9"/>
      <c r="AZ47" s="21" t="str">
        <f t="shared" ref="AZ47:AZ51" si="139">IF(AY47=0,"",IF(COUNTIF(AY$46:AY$52,"&gt;0")&gt;1,RANK(AY47,AY$46:AY$52,0),IF(AY47&gt;=60,1,IF(AND(AY47&gt;=57,AY47&lt;=59.9),2,3))))</f>
        <v/>
      </c>
      <c r="BA47" s="21">
        <f>IF(AZ47="",0,VLOOKUP(AZ47,Pointage[#All],2,FALSE)*BA$44)</f>
        <v>0</v>
      </c>
      <c r="BB47" s="22">
        <f t="shared" si="130"/>
        <v>0</v>
      </c>
      <c r="BC47" s="9"/>
      <c r="BD47" s="21" t="str">
        <f t="shared" si="131"/>
        <v/>
      </c>
      <c r="BE47" s="21">
        <f>IF(BD47="",0,VLOOKUP(BD47,Pointage[#All],2,FALSE)*BE$44)</f>
        <v>0</v>
      </c>
      <c r="BF47" s="9"/>
      <c r="BG47" s="21" t="str">
        <f t="shared" si="132"/>
        <v/>
      </c>
      <c r="BH47" s="21">
        <f>IF(BG47="",0,VLOOKUP(BG47,Pointage[#All],2,FALSE)*BH$36)</f>
        <v>0</v>
      </c>
      <c r="BI47" s="9"/>
      <c r="BJ47" s="21" t="str">
        <f t="shared" ref="BJ47:BJ51" si="140">IF(BI47=0,"",IF(COUNTIF(BI$46:BI$52,"&gt;0")&gt;1,RANK(BI47,BI$46:BI$52,0),IF(BI47&gt;=60,1,IF(AND(BI47&gt;=57,BI47&lt;=59.9),2,3))))</f>
        <v/>
      </c>
      <c r="BK47" s="21">
        <f>IF(BJ47="",0,VLOOKUP(BJ47,Pointage[#All],2,FALSE)*BK$44)</f>
        <v>0</v>
      </c>
      <c r="BL47" s="22">
        <f t="shared" si="133"/>
        <v>0</v>
      </c>
      <c r="BM47" s="9"/>
      <c r="BN47" s="21" t="str">
        <f t="shared" ref="BN47:BN51" si="141">IF(BM47=0,"",IF(COUNTIF(BM$46:BM$52,"&gt;0")&gt;1,RANK(BM47,BM$46:BM$52,0),IF(BM47&gt;=60,1,IF(AND(BM47&gt;=57,BM47&lt;=59.9),2,3))))</f>
        <v/>
      </c>
      <c r="BO47" s="21">
        <f>IF(BN47="",0,VLOOKUP(BN47,Pointage[#All],2,FALSE)*BO$44)</f>
        <v>0</v>
      </c>
      <c r="BP47" s="9"/>
      <c r="BQ47" s="21" t="str">
        <f t="shared" ref="BQ47:BQ51" si="142">IF(BP47=0,"",IF(COUNTIF(BP$46:BP$52,"&gt;0")&gt;1,RANK(BP47,BP$46:BP$52,0),IF(BP47&gt;=60,1,IF(AND(BP47&gt;=57,BP47&lt;=59.9),2,3))))</f>
        <v/>
      </c>
      <c r="BR47" s="21">
        <f>IF(BQ47="",0,VLOOKUP(BQ47,Pointage[#All],2,FALSE)*BR$44)</f>
        <v>0</v>
      </c>
      <c r="BS47" s="9"/>
      <c r="BT47" s="21" t="str">
        <f t="shared" ref="BT47:BT51" si="143">IF(BS47=0,"",IF(COUNTIF(BS$46:BS$52,"&gt;0")&gt;1,RANK(BS47,BS$46:BS$52,0),IF(BS47&gt;=60,1,IF(AND(BS47&gt;=57,BS47&lt;=59.9),2,3))))</f>
        <v/>
      </c>
      <c r="BU47" s="21">
        <f>IF(BT47="",0,VLOOKUP(BT47,Pointage[#All],2,FALSE)*BU$44)</f>
        <v>0</v>
      </c>
      <c r="BV47" s="22">
        <f t="shared" ref="BV47:BV52" si="144">IF(BO47="","",BO47+BR47+BU47)*1.25</f>
        <v>0</v>
      </c>
      <c r="BW47" s="24">
        <f t="shared" ref="BW47:BW52" si="145">T47+AD47+AN47+BA47+BU47*1.25</f>
        <v>0</v>
      </c>
    </row>
    <row r="48" spans="1:76" x14ac:dyDescent="0.25">
      <c r="A48" s="7"/>
      <c r="B48" s="26"/>
      <c r="C48" s="44"/>
      <c r="D48" s="44"/>
      <c r="E48" s="21">
        <f t="shared" si="134"/>
        <v>0</v>
      </c>
      <c r="F48" s="21" t="str">
        <f>IF(E48=0,"",RANK(E48,E$46:E$52,0))</f>
        <v/>
      </c>
      <c r="G48" s="21" t="str">
        <f t="shared" si="117"/>
        <v/>
      </c>
      <c r="H48" s="20"/>
      <c r="I48" s="7"/>
      <c r="J48" s="21" t="str">
        <f>IF(I48=0,"",IF(COUNTIF(I$46:I$52,"&gt;0")&gt;1,RANK(I48,I$46:I$52,0),IF(I48&gt;=60,1,IF(AND(I48&gt;=57,I48&lt;=59.9),2,3))))</f>
        <v/>
      </c>
      <c r="K48" s="21">
        <f>IF(J48="",0,VLOOKUP(J48,Pointage[#All],2,FALSE)*K$44)</f>
        <v>0</v>
      </c>
      <c r="L48" s="9"/>
      <c r="M48" s="21" t="str">
        <f>IF(L48=0,"",IF(COUNTIF(L$46:L$52,"&gt;0")&gt;1,RANK(L48,L$46:L$52,0),IF(L48&gt;=60,1,IF(AND(L48&gt;=57,L48&lt;=59.9),2,3))))</f>
        <v/>
      </c>
      <c r="N48" s="21">
        <f>IF(M48="",0,VLOOKUP(M48,Pointage[#All],2,FALSE)*N$44)</f>
        <v>0</v>
      </c>
      <c r="O48" s="9"/>
      <c r="P48" s="21" t="str">
        <f t="shared" si="138"/>
        <v/>
      </c>
      <c r="Q48" s="21">
        <v>0</v>
      </c>
      <c r="R48" s="9"/>
      <c r="S48" s="21" t="str">
        <f t="shared" si="118"/>
        <v/>
      </c>
      <c r="T48" s="21">
        <f>IF(S48="",0,VLOOKUP(S48,Pointage[#All],2,FALSE)*T$44)</f>
        <v>0</v>
      </c>
      <c r="U48" s="22">
        <f t="shared" si="119"/>
        <v>0</v>
      </c>
      <c r="V48" s="7"/>
      <c r="W48" s="21" t="str">
        <f t="shared" si="120"/>
        <v/>
      </c>
      <c r="X48" s="21">
        <f>IF(W48="",0,VLOOKUP(W48,Pointage[#All],2,FALSE)*X$44)</f>
        <v>0</v>
      </c>
      <c r="Y48" s="9"/>
      <c r="Z48" s="21" t="str">
        <f t="shared" si="121"/>
        <v/>
      </c>
      <c r="AA48" s="21">
        <f>IF(Z48="",0,VLOOKUP(Z48,Pointage[#All],2,FALSE)*AA$44)</f>
        <v>0</v>
      </c>
      <c r="AB48" s="9"/>
      <c r="AC48" s="21" t="str">
        <f t="shared" si="97"/>
        <v/>
      </c>
      <c r="AD48" s="21">
        <f>IF(AC48="",0,VLOOKUP(AC48,Pointage[#All],2,FALSE)*AD$44)</f>
        <v>0</v>
      </c>
      <c r="AE48" s="22">
        <f t="shared" si="122"/>
        <v>0</v>
      </c>
      <c r="AF48" s="7"/>
      <c r="AG48" s="21" t="str">
        <f t="shared" si="123"/>
        <v/>
      </c>
      <c r="AH48" s="21">
        <f>IF(AG48="",0,VLOOKUP(AG48,Pointage[#All],2,FALSE)*AH$44)</f>
        <v>0</v>
      </c>
      <c r="AI48" s="9"/>
      <c r="AJ48" s="21" t="str">
        <f t="shared" si="124"/>
        <v/>
      </c>
      <c r="AK48" s="21">
        <f>IF(AJ48="",0,VLOOKUP(AJ48,Pointage[#All],2,FALSE)*AK$44)</f>
        <v>0</v>
      </c>
      <c r="AL48" s="9"/>
      <c r="AM48" s="21" t="str">
        <f t="shared" si="125"/>
        <v/>
      </c>
      <c r="AN48" s="21">
        <f>IF(AM48="",0,VLOOKUP(AM48,Pointage[#All],2,FALSE)*AN$44)</f>
        <v>0</v>
      </c>
      <c r="AO48" s="22">
        <f>IF(AH48="","",AH48+AK48+AN48)</f>
        <v>0</v>
      </c>
      <c r="AP48" s="7"/>
      <c r="AQ48" s="21" t="str">
        <f t="shared" si="127"/>
        <v/>
      </c>
      <c r="AR48" s="29">
        <f>IF(AQ48="",0,VLOOKUP(AQ48,Pointage[#All],2,FALSE)*AR$44)</f>
        <v>0</v>
      </c>
      <c r="AS48" s="9"/>
      <c r="AT48" s="21" t="str">
        <f t="shared" si="128"/>
        <v/>
      </c>
      <c r="AU48" s="21">
        <f>IF(AT48="",0,VLOOKUP(AT48,Pointage[#All],2,FALSE)*AU$44)</f>
        <v>0</v>
      </c>
      <c r="AV48" s="9"/>
      <c r="AW48" s="21" t="str">
        <f t="shared" si="129"/>
        <v/>
      </c>
      <c r="AX48" s="21">
        <f>IF(AW48="",0,VLOOKUP(AW48,Pointage[#All],2,FALSE)*AX$36)</f>
        <v>0</v>
      </c>
      <c r="AY48" s="9"/>
      <c r="AZ48" s="21" t="str">
        <f t="shared" si="139"/>
        <v/>
      </c>
      <c r="BA48" s="21">
        <f>IF(AZ48="",0,VLOOKUP(AZ48,Pointage[#All],2,FALSE)*BA$44)</f>
        <v>0</v>
      </c>
      <c r="BB48" s="22">
        <f t="shared" si="130"/>
        <v>0</v>
      </c>
      <c r="BC48" s="9"/>
      <c r="BD48" s="21" t="str">
        <f t="shared" si="131"/>
        <v/>
      </c>
      <c r="BE48" s="21">
        <f>IF(BD48="",0,VLOOKUP(BD48,Pointage[#All],2,FALSE)*BE$44)</f>
        <v>0</v>
      </c>
      <c r="BF48" s="9"/>
      <c r="BG48" s="21" t="str">
        <f t="shared" si="132"/>
        <v/>
      </c>
      <c r="BH48" s="21">
        <f>IF(BG48="",0,VLOOKUP(BG48,Pointage[#All],2,FALSE)*BH$36)</f>
        <v>0</v>
      </c>
      <c r="BI48" s="9"/>
      <c r="BJ48" s="21" t="str">
        <f t="shared" si="140"/>
        <v/>
      </c>
      <c r="BK48" s="21">
        <f>IF(BJ48="",0,VLOOKUP(BJ48,Pointage[#All],2,FALSE)*BK$44)</f>
        <v>0</v>
      </c>
      <c r="BL48" s="22">
        <f t="shared" si="133"/>
        <v>0</v>
      </c>
      <c r="BM48" s="9"/>
      <c r="BN48" s="21" t="str">
        <f t="shared" si="141"/>
        <v/>
      </c>
      <c r="BO48" s="21">
        <f>IF(BN48="",0,VLOOKUP(BN48,Pointage[#All],2,FALSE)*BO$44)</f>
        <v>0</v>
      </c>
      <c r="BP48" s="9"/>
      <c r="BQ48" s="21" t="str">
        <f t="shared" si="142"/>
        <v/>
      </c>
      <c r="BR48" s="21">
        <f>IF(BQ48="",0,VLOOKUP(BQ48,Pointage[#All],2,FALSE)*BR$44)</f>
        <v>0</v>
      </c>
      <c r="BS48" s="9"/>
      <c r="BT48" s="21" t="str">
        <f t="shared" si="143"/>
        <v/>
      </c>
      <c r="BU48" s="21">
        <f>IF(BT48="",0,VLOOKUP(BT48,Pointage[#All],2,FALSE)*BU$44)</f>
        <v>0</v>
      </c>
      <c r="BV48" s="22">
        <f>IF(BO48="","",BO48+BR48+BU48)*1.25</f>
        <v>0</v>
      </c>
      <c r="BW48" s="24">
        <f t="shared" si="145"/>
        <v>0</v>
      </c>
    </row>
    <row r="49" spans="1:75" x14ac:dyDescent="0.25">
      <c r="A49" s="7"/>
      <c r="B49" s="26"/>
      <c r="C49" s="44"/>
      <c r="D49" s="44"/>
      <c r="E49" s="21">
        <f t="shared" si="134"/>
        <v>0</v>
      </c>
      <c r="F49" s="21" t="str">
        <f>IF(E49=0,"",RANK(E49,E$46:E$52,0))</f>
        <v/>
      </c>
      <c r="G49" s="21" t="str">
        <f t="shared" si="117"/>
        <v/>
      </c>
      <c r="H49" s="20"/>
      <c r="I49" s="7"/>
      <c r="J49" s="21" t="str">
        <f>IF(I49=0,"",IF(COUNTIF(I$46:I$52,"&gt;0")&gt;1,RANK(I49,I$46:I$52,0),IF(I49&gt;=60,1,IF(AND(I49&gt;=57,I49&lt;=59.9),2,3))))</f>
        <v/>
      </c>
      <c r="K49" s="21">
        <f>IF(J49="",0,VLOOKUP(J49,Pointage[#All],2,FALSE)*K$44)</f>
        <v>0</v>
      </c>
      <c r="L49" s="9"/>
      <c r="M49" s="21" t="str">
        <f>IF(L49=0,"",IF(COUNTIF(L$46:L$52,"&gt;0")&gt;1,RANK(L49,L$46:L$52,0),IF(L49&gt;=60,1,IF(AND(L49&gt;=57,L49&lt;=59.9),2,3))))</f>
        <v/>
      </c>
      <c r="N49" s="21">
        <f>IF(M49="",0,VLOOKUP(M49,Pointage[#All],2,FALSE)*N$44)</f>
        <v>0</v>
      </c>
      <c r="O49" s="9"/>
      <c r="P49" s="21" t="str">
        <f t="shared" si="138"/>
        <v/>
      </c>
      <c r="Q49" s="21">
        <v>0</v>
      </c>
      <c r="R49" s="9"/>
      <c r="S49" s="21" t="str">
        <f t="shared" si="118"/>
        <v/>
      </c>
      <c r="T49" s="21">
        <f>IF(S49="",0,VLOOKUP(S49,Pointage[#All],2,FALSE)*T$44)</f>
        <v>0</v>
      </c>
      <c r="U49" s="22">
        <f t="shared" si="119"/>
        <v>0</v>
      </c>
      <c r="V49" s="7"/>
      <c r="W49" s="21" t="str">
        <f t="shared" si="120"/>
        <v/>
      </c>
      <c r="X49" s="21">
        <f>IF(W49="",0,VLOOKUP(W49,Pointage[#All],2,FALSE)*X$44)</f>
        <v>0</v>
      </c>
      <c r="Y49" s="9"/>
      <c r="Z49" s="21" t="str">
        <f t="shared" si="121"/>
        <v/>
      </c>
      <c r="AA49" s="21">
        <f>IF(Z49="",0,VLOOKUP(Z49,Pointage[#All],2,FALSE)*AA$44)</f>
        <v>0</v>
      </c>
      <c r="AB49" s="9"/>
      <c r="AC49" s="21" t="str">
        <f t="shared" si="97"/>
        <v/>
      </c>
      <c r="AD49" s="21">
        <f>IF(AC49="",0,VLOOKUP(AC49,Pointage[#All],2,FALSE)*AD$44)</f>
        <v>0</v>
      </c>
      <c r="AE49" s="22">
        <f t="shared" si="122"/>
        <v>0</v>
      </c>
      <c r="AF49" s="7"/>
      <c r="AG49" s="21" t="str">
        <f t="shared" si="123"/>
        <v/>
      </c>
      <c r="AH49" s="21">
        <f>IF(AG49="",0,VLOOKUP(AG49,Pointage[#All],2,FALSE)*AH$44)</f>
        <v>0</v>
      </c>
      <c r="AI49" s="9"/>
      <c r="AJ49" s="21" t="str">
        <f t="shared" si="124"/>
        <v/>
      </c>
      <c r="AK49" s="21">
        <f>IF(AJ49="",0,VLOOKUP(AJ49,Pointage[#All],2,FALSE)*AK$44)</f>
        <v>0</v>
      </c>
      <c r="AL49" s="9"/>
      <c r="AM49" s="21" t="str">
        <f t="shared" si="125"/>
        <v/>
      </c>
      <c r="AN49" s="21">
        <f>IF(AM49="",0,VLOOKUP(AM49,Pointage[#All],2,FALSE)*AN$44)</f>
        <v>0</v>
      </c>
      <c r="AO49" s="22">
        <f>IF(AH49="","",AH49+AK49+AN49)</f>
        <v>0</v>
      </c>
      <c r="AP49" s="7"/>
      <c r="AQ49" s="21" t="str">
        <f t="shared" si="127"/>
        <v/>
      </c>
      <c r="AR49" s="29">
        <f>IF(AQ49="",0,VLOOKUP(AQ49,Pointage[#All],2,FALSE)*AR$44)</f>
        <v>0</v>
      </c>
      <c r="AS49" s="9"/>
      <c r="AT49" s="21" t="str">
        <f t="shared" si="128"/>
        <v/>
      </c>
      <c r="AU49" s="21">
        <f>IF(AT49="",0,VLOOKUP(AT49,Pointage[#All],2,FALSE)*AU$44)</f>
        <v>0</v>
      </c>
      <c r="AV49" s="9"/>
      <c r="AW49" s="21" t="str">
        <f t="shared" si="129"/>
        <v/>
      </c>
      <c r="AX49" s="21">
        <f>IF(AW49="",0,VLOOKUP(AW49,Pointage[#All],2,FALSE)*AX$36)</f>
        <v>0</v>
      </c>
      <c r="AY49" s="9"/>
      <c r="AZ49" s="21" t="str">
        <f t="shared" si="139"/>
        <v/>
      </c>
      <c r="BA49" s="21">
        <f>IF(AZ49="",0,VLOOKUP(AZ49,Pointage[#All],2,FALSE)*BA$44)</f>
        <v>0</v>
      </c>
      <c r="BB49" s="22">
        <f t="shared" si="130"/>
        <v>0</v>
      </c>
      <c r="BC49" s="9"/>
      <c r="BD49" s="21" t="str">
        <f t="shared" si="131"/>
        <v/>
      </c>
      <c r="BE49" s="21">
        <f>IF(BD49="",0,VLOOKUP(BD49,Pointage[#All],2,FALSE)*BE$44)</f>
        <v>0</v>
      </c>
      <c r="BF49" s="9"/>
      <c r="BG49" s="21" t="str">
        <f t="shared" si="132"/>
        <v/>
      </c>
      <c r="BH49" s="21">
        <f>IF(BG49="",0,VLOOKUP(BG49,Pointage[#All],2,FALSE)*BH$36)</f>
        <v>0</v>
      </c>
      <c r="BI49" s="9"/>
      <c r="BJ49" s="21" t="str">
        <f t="shared" si="140"/>
        <v/>
      </c>
      <c r="BK49" s="21">
        <f>IF(BJ49="",0,VLOOKUP(BJ49,Pointage[#All],2,FALSE)*BK$44)</f>
        <v>0</v>
      </c>
      <c r="BL49" s="22">
        <f t="shared" si="133"/>
        <v>0</v>
      </c>
      <c r="BM49" s="9"/>
      <c r="BN49" s="21" t="str">
        <f t="shared" si="141"/>
        <v/>
      </c>
      <c r="BO49" s="21">
        <f>IF(BN49="",0,VLOOKUP(BN49,Pointage[#All],2,FALSE)*BO$44)</f>
        <v>0</v>
      </c>
      <c r="BP49" s="9"/>
      <c r="BQ49" s="21" t="str">
        <f t="shared" si="142"/>
        <v/>
      </c>
      <c r="BR49" s="21">
        <f>IF(BQ49="",0,VLOOKUP(BQ49,Pointage[#All],2,FALSE)*BR$44)</f>
        <v>0</v>
      </c>
      <c r="BS49" s="9"/>
      <c r="BT49" s="21" t="str">
        <f t="shared" si="143"/>
        <v/>
      </c>
      <c r="BU49" s="21">
        <f>IF(BT49="",0,VLOOKUP(BT49,Pointage[#All],2,FALSE)*BU$44)</f>
        <v>0</v>
      </c>
      <c r="BV49" s="22">
        <f>IF(BO49="","",BO49+BR49+BU49)*1.25</f>
        <v>0</v>
      </c>
      <c r="BW49" s="24">
        <f t="shared" si="145"/>
        <v>0</v>
      </c>
    </row>
    <row r="50" spans="1:75" x14ac:dyDescent="0.25">
      <c r="A50" s="7"/>
      <c r="B50" s="26"/>
      <c r="C50" s="44"/>
      <c r="D50" s="44"/>
      <c r="E50" s="21">
        <f t="shared" si="134"/>
        <v>0</v>
      </c>
      <c r="F50" s="21" t="str">
        <f>IF(E50=0,"",RANK(E50,E$46:E$52,0))</f>
        <v/>
      </c>
      <c r="G50" s="21" t="str">
        <f t="shared" si="117"/>
        <v/>
      </c>
      <c r="H50" s="20"/>
      <c r="I50" s="7"/>
      <c r="J50" s="21" t="str">
        <f>IF(I50=0,"",IF(COUNTIF(I$46:I$52,"&gt;0")&gt;1,RANK(I50,I$46:I$52,0),IF(I50&gt;=60,1,IF(AND(I50&gt;=57,I50&lt;=59.9),2,3))))</f>
        <v/>
      </c>
      <c r="K50" s="21">
        <f>IF(J50="",0,VLOOKUP(J50,Pointage[#All],2,FALSE)*K$44)</f>
        <v>0</v>
      </c>
      <c r="L50" s="9"/>
      <c r="M50" s="21" t="str">
        <f>IF(L50=0,"",IF(COUNTIF(L$46:L$52,"&gt;0")&gt;1,RANK(L50,L$46:L$52,0),IF(L50&gt;=60,1,IF(AND(L50&gt;=57,L50&lt;=59.9),2,3))))</f>
        <v/>
      </c>
      <c r="N50" s="21">
        <f>IF(M50="",0,VLOOKUP(M50,Pointage[#All],2,FALSE)*N$44)</f>
        <v>0</v>
      </c>
      <c r="O50" s="9"/>
      <c r="P50" s="21" t="str">
        <f t="shared" si="138"/>
        <v/>
      </c>
      <c r="Q50" s="21">
        <v>0</v>
      </c>
      <c r="R50" s="9"/>
      <c r="S50" s="21" t="str">
        <f t="shared" si="118"/>
        <v/>
      </c>
      <c r="T50" s="21">
        <f>IF(S50="",0,VLOOKUP(S50,Pointage[#All],2,FALSE)*T$44)</f>
        <v>0</v>
      </c>
      <c r="U50" s="22">
        <f t="shared" si="119"/>
        <v>0</v>
      </c>
      <c r="V50" s="7"/>
      <c r="W50" s="21" t="str">
        <f t="shared" si="120"/>
        <v/>
      </c>
      <c r="X50" s="21">
        <f>IF(W50="",0,VLOOKUP(W50,Pointage[#All],2,FALSE)*X$44)</f>
        <v>0</v>
      </c>
      <c r="Y50" s="9"/>
      <c r="Z50" s="21" t="str">
        <f t="shared" si="121"/>
        <v/>
      </c>
      <c r="AA50" s="21">
        <f>IF(Z50="",0,VLOOKUP(Z50,Pointage[#All],2,FALSE)*AA$44)</f>
        <v>0</v>
      </c>
      <c r="AB50" s="9"/>
      <c r="AC50" s="21" t="str">
        <f t="shared" si="97"/>
        <v/>
      </c>
      <c r="AD50" s="21">
        <f>IF(AC50="",0,VLOOKUP(AC50,Pointage[#All],2,FALSE)*AD$44)</f>
        <v>0</v>
      </c>
      <c r="AE50" s="22">
        <f t="shared" si="122"/>
        <v>0</v>
      </c>
      <c r="AF50" s="7"/>
      <c r="AG50" s="21" t="str">
        <f t="shared" si="123"/>
        <v/>
      </c>
      <c r="AH50" s="21">
        <f>IF(AG50="",0,VLOOKUP(AG50,Pointage[#All],2,FALSE)*AH$44)</f>
        <v>0</v>
      </c>
      <c r="AI50" s="9"/>
      <c r="AJ50" s="21" t="str">
        <f t="shared" si="124"/>
        <v/>
      </c>
      <c r="AK50" s="21">
        <f>IF(AJ50="",0,VLOOKUP(AJ50,Pointage[#All],2,FALSE)*AK$44)</f>
        <v>0</v>
      </c>
      <c r="AL50" s="9"/>
      <c r="AM50" s="21" t="str">
        <f t="shared" si="125"/>
        <v/>
      </c>
      <c r="AN50" s="21">
        <f>IF(AM50="",0,VLOOKUP(AM50,Pointage[#All],2,FALSE)*AN$44)</f>
        <v>0</v>
      </c>
      <c r="AO50" s="22">
        <f>IF(AH50="","",AH50+AK50+AN50)</f>
        <v>0</v>
      </c>
      <c r="AP50" s="7"/>
      <c r="AQ50" s="21" t="str">
        <f t="shared" si="127"/>
        <v/>
      </c>
      <c r="AR50" s="29">
        <f>IF(AQ50="",0,VLOOKUP(AQ50,Pointage[#All],2,FALSE)*AR$44)</f>
        <v>0</v>
      </c>
      <c r="AS50" s="9"/>
      <c r="AT50" s="21" t="str">
        <f t="shared" si="128"/>
        <v/>
      </c>
      <c r="AU50" s="21">
        <f>IF(AT50="",0,VLOOKUP(AT50,Pointage[#All],2,FALSE)*AU$44)</f>
        <v>0</v>
      </c>
      <c r="AV50" s="9"/>
      <c r="AW50" s="21" t="str">
        <f t="shared" si="129"/>
        <v/>
      </c>
      <c r="AX50" s="21">
        <f>IF(AW50="",0,VLOOKUP(AW50,Pointage[#All],2,FALSE)*AX$36)</f>
        <v>0</v>
      </c>
      <c r="AY50" s="9"/>
      <c r="AZ50" s="21" t="str">
        <f t="shared" si="139"/>
        <v/>
      </c>
      <c r="BA50" s="21">
        <f>IF(AZ50="",0,VLOOKUP(AZ50,Pointage[#All],2,FALSE)*BA$44)</f>
        <v>0</v>
      </c>
      <c r="BB50" s="22">
        <f t="shared" si="130"/>
        <v>0</v>
      </c>
      <c r="BC50" s="9"/>
      <c r="BD50" s="21" t="str">
        <f t="shared" si="131"/>
        <v/>
      </c>
      <c r="BE50" s="21">
        <f>IF(BD50="",0,VLOOKUP(BD50,Pointage[#All],2,FALSE)*BE$44)</f>
        <v>0</v>
      </c>
      <c r="BF50" s="9"/>
      <c r="BG50" s="21" t="str">
        <f t="shared" si="132"/>
        <v/>
      </c>
      <c r="BH50" s="21">
        <f>IF(BG50="",0,VLOOKUP(BG50,Pointage[#All],2,FALSE)*BH$36)</f>
        <v>0</v>
      </c>
      <c r="BI50" s="9"/>
      <c r="BJ50" s="21" t="str">
        <f t="shared" si="140"/>
        <v/>
      </c>
      <c r="BK50" s="21">
        <f>IF(BJ50="",0,VLOOKUP(BJ50,Pointage[#All],2,FALSE)*BK$44)</f>
        <v>0</v>
      </c>
      <c r="BL50" s="22">
        <f t="shared" si="133"/>
        <v>0</v>
      </c>
      <c r="BM50" s="9"/>
      <c r="BN50" s="21" t="str">
        <f t="shared" si="141"/>
        <v/>
      </c>
      <c r="BO50" s="21">
        <f>IF(BN50="",0,VLOOKUP(BN50,Pointage[#All],2,FALSE)*BO$44)</f>
        <v>0</v>
      </c>
      <c r="BP50" s="9"/>
      <c r="BQ50" s="21" t="str">
        <f t="shared" si="142"/>
        <v/>
      </c>
      <c r="BR50" s="21">
        <f>IF(BQ50="",0,VLOOKUP(BQ50,Pointage[#All],2,FALSE)*BR$44)</f>
        <v>0</v>
      </c>
      <c r="BS50" s="9"/>
      <c r="BT50" s="21" t="str">
        <f t="shared" si="143"/>
        <v/>
      </c>
      <c r="BU50" s="21">
        <f>IF(BT50="",0,VLOOKUP(BT50,Pointage[#All],2,FALSE)*BU$44)</f>
        <v>0</v>
      </c>
      <c r="BV50" s="22">
        <f>IF(BO50="","",BO50+BR50+BU50)*1.25</f>
        <v>0</v>
      </c>
      <c r="BW50" s="24">
        <f t="shared" si="145"/>
        <v>0</v>
      </c>
    </row>
    <row r="51" spans="1:75" x14ac:dyDescent="0.25">
      <c r="A51" s="7"/>
      <c r="B51" s="26"/>
      <c r="C51" s="44"/>
      <c r="D51" s="44"/>
      <c r="E51" s="21">
        <f t="shared" si="134"/>
        <v>0</v>
      </c>
      <c r="F51" s="21" t="str">
        <f t="shared" si="135"/>
        <v/>
      </c>
      <c r="G51" s="21" t="str">
        <f t="shared" si="117"/>
        <v/>
      </c>
      <c r="H51" s="20"/>
      <c r="I51" s="7"/>
      <c r="J51" s="21" t="str">
        <f t="shared" si="136"/>
        <v/>
      </c>
      <c r="K51" s="21">
        <f>IF(J51="",0,VLOOKUP(J51,Pointage[#All],2,FALSE)*K$44)</f>
        <v>0</v>
      </c>
      <c r="L51" s="9"/>
      <c r="M51" s="21" t="str">
        <f t="shared" si="137"/>
        <v/>
      </c>
      <c r="N51" s="21">
        <f>IF(M51="",0,VLOOKUP(M51,Pointage[#All],2,FALSE)*N$44)</f>
        <v>0</v>
      </c>
      <c r="O51" s="9"/>
      <c r="P51" s="21" t="str">
        <f t="shared" si="138"/>
        <v/>
      </c>
      <c r="Q51" s="21">
        <v>0</v>
      </c>
      <c r="R51" s="9"/>
      <c r="S51" s="21" t="str">
        <f t="shared" si="118"/>
        <v/>
      </c>
      <c r="T51" s="21">
        <f>IF(S51="",0,VLOOKUP(S51,Pointage[#All],2,FALSE)*T$44)</f>
        <v>0</v>
      </c>
      <c r="U51" s="22">
        <f t="shared" si="119"/>
        <v>0</v>
      </c>
      <c r="V51" s="7"/>
      <c r="W51" s="21" t="str">
        <f t="shared" si="120"/>
        <v/>
      </c>
      <c r="X51" s="21">
        <f>IF(W51="",0,VLOOKUP(W51,Pointage[#All],2,FALSE)*X$44)</f>
        <v>0</v>
      </c>
      <c r="Y51" s="9"/>
      <c r="Z51" s="21" t="str">
        <f t="shared" si="121"/>
        <v/>
      </c>
      <c r="AA51" s="21">
        <f>IF(Z51="",0,VLOOKUP(Z51,Pointage[#All],2,FALSE)*AA$44)</f>
        <v>0</v>
      </c>
      <c r="AB51" s="9"/>
      <c r="AC51" s="21" t="str">
        <f t="shared" si="97"/>
        <v/>
      </c>
      <c r="AD51" s="21">
        <f>IF(AC51="",0,VLOOKUP(AC51,Pointage[#All],2,FALSE)*AD$44)</f>
        <v>0</v>
      </c>
      <c r="AE51" s="22">
        <f t="shared" si="122"/>
        <v>0</v>
      </c>
      <c r="AF51" s="7"/>
      <c r="AG51" s="21" t="str">
        <f t="shared" si="123"/>
        <v/>
      </c>
      <c r="AH51" s="21">
        <f>IF(AG51="",0,VLOOKUP(AG51,Pointage[#All],2,FALSE)*AH$44)</f>
        <v>0</v>
      </c>
      <c r="AI51" s="9"/>
      <c r="AJ51" s="21" t="str">
        <f t="shared" si="124"/>
        <v/>
      </c>
      <c r="AK51" s="21">
        <f>IF(AJ51="",0,VLOOKUP(AJ51,Pointage[#All],2,FALSE)*AK$44)</f>
        <v>0</v>
      </c>
      <c r="AL51" s="9"/>
      <c r="AM51" s="21" t="str">
        <f t="shared" si="125"/>
        <v/>
      </c>
      <c r="AN51" s="21">
        <f>IF(AM51="",0,VLOOKUP(AM51,Pointage[#All],2,FALSE)*AN$44)</f>
        <v>0</v>
      </c>
      <c r="AO51" s="22">
        <f t="shared" si="126"/>
        <v>0</v>
      </c>
      <c r="AP51" s="7"/>
      <c r="AQ51" s="21" t="str">
        <f t="shared" si="127"/>
        <v/>
      </c>
      <c r="AR51" s="29">
        <f>IF(AQ51="",0,VLOOKUP(AQ51,Pointage[#All],2,FALSE)*AR$44)</f>
        <v>0</v>
      </c>
      <c r="AS51" s="9"/>
      <c r="AT51" s="21" t="str">
        <f t="shared" si="128"/>
        <v/>
      </c>
      <c r="AU51" s="21">
        <f>IF(AT51="",0,VLOOKUP(AT51,Pointage[#All],2,FALSE)*AU$44)</f>
        <v>0</v>
      </c>
      <c r="AV51" s="9"/>
      <c r="AW51" s="21" t="str">
        <f t="shared" si="129"/>
        <v/>
      </c>
      <c r="AX51" s="21">
        <f>IF(AW51="",0,VLOOKUP(AW51,Pointage[#All],2,FALSE)*AX$36)</f>
        <v>0</v>
      </c>
      <c r="AY51" s="9"/>
      <c r="AZ51" s="21" t="str">
        <f t="shared" si="139"/>
        <v/>
      </c>
      <c r="BA51" s="21">
        <f>IF(AZ51="",0,VLOOKUP(AZ51,Pointage[#All],2,FALSE)*BA$44)</f>
        <v>0</v>
      </c>
      <c r="BB51" s="22">
        <f t="shared" si="130"/>
        <v>0</v>
      </c>
      <c r="BC51" s="9"/>
      <c r="BD51" s="21" t="str">
        <f t="shared" si="131"/>
        <v/>
      </c>
      <c r="BE51" s="21">
        <f>IF(BD51="",0,VLOOKUP(BD51,Pointage[#All],2,FALSE)*BE$44)</f>
        <v>0</v>
      </c>
      <c r="BF51" s="9"/>
      <c r="BG51" s="21" t="str">
        <f t="shared" si="132"/>
        <v/>
      </c>
      <c r="BH51" s="21">
        <f>IF(BG51="",0,VLOOKUP(BG51,Pointage[#All],2,FALSE)*BH$36)</f>
        <v>0</v>
      </c>
      <c r="BI51" s="9"/>
      <c r="BJ51" s="21" t="str">
        <f t="shared" si="140"/>
        <v/>
      </c>
      <c r="BK51" s="21">
        <f>IF(BJ51="",0,VLOOKUP(BJ51,Pointage[#All],2,FALSE)*BK$44)</f>
        <v>0</v>
      </c>
      <c r="BL51" s="22">
        <f t="shared" si="133"/>
        <v>0</v>
      </c>
      <c r="BM51" s="9"/>
      <c r="BN51" s="21" t="str">
        <f t="shared" si="141"/>
        <v/>
      </c>
      <c r="BO51" s="21">
        <f>IF(BN51="",0,VLOOKUP(BN51,Pointage[#All],2,FALSE)*BO$44)</f>
        <v>0</v>
      </c>
      <c r="BP51" s="9"/>
      <c r="BQ51" s="21" t="str">
        <f t="shared" si="142"/>
        <v/>
      </c>
      <c r="BR51" s="21">
        <f>IF(BQ51="",0,VLOOKUP(BQ51,Pointage[#All],2,FALSE)*BR$44)</f>
        <v>0</v>
      </c>
      <c r="BS51" s="9"/>
      <c r="BT51" s="21" t="str">
        <f t="shared" si="143"/>
        <v/>
      </c>
      <c r="BU51" s="21">
        <f>IF(BT51="",0,VLOOKUP(BT51,Pointage[#All],2,FALSE)*BU$44)</f>
        <v>0</v>
      </c>
      <c r="BV51" s="22">
        <f t="shared" si="144"/>
        <v>0</v>
      </c>
      <c r="BW51" s="24">
        <f t="shared" si="145"/>
        <v>0</v>
      </c>
    </row>
    <row r="52" spans="1:75" x14ac:dyDescent="0.25">
      <c r="A52" s="8"/>
      <c r="B52" s="26"/>
      <c r="C52" s="44"/>
      <c r="D52" s="44"/>
      <c r="E52" s="21">
        <f t="shared" si="134"/>
        <v>0</v>
      </c>
      <c r="F52" s="21" t="str">
        <f t="shared" si="135"/>
        <v/>
      </c>
      <c r="G52" s="21" t="str">
        <f>IF(BW52=0,"",RANK(BW52,BW$46:BW$52,0))</f>
        <v/>
      </c>
      <c r="H52" s="20"/>
      <c r="I52" s="7"/>
      <c r="J52" s="21" t="str">
        <f t="shared" si="136"/>
        <v/>
      </c>
      <c r="K52" s="21">
        <f>IF(J52="",0,VLOOKUP(J52,Pointage[#All],2,FALSE)*K$44)</f>
        <v>0</v>
      </c>
      <c r="L52" s="9"/>
      <c r="M52" s="21" t="str">
        <f t="shared" si="137"/>
        <v/>
      </c>
      <c r="N52" s="21">
        <f>IF(M52="",0,VLOOKUP(M52,Pointage[#All],2,FALSE)*N$44)</f>
        <v>0</v>
      </c>
      <c r="O52" s="9"/>
      <c r="P52" s="21" t="str">
        <f t="shared" si="138"/>
        <v/>
      </c>
      <c r="Q52" s="21">
        <v>0</v>
      </c>
      <c r="R52" s="9"/>
      <c r="S52" s="21" t="str">
        <f>IF(R52=0,"",IF(COUNTIF(R$46:R$52,"&gt;0")&gt;1,RANK(R52,R$46:R$52,0),IF(R52&gt;=60,1,IF(AND(R52&gt;=57,R52&lt;=59.9),2,3))))</f>
        <v/>
      </c>
      <c r="T52" s="21">
        <f>IF(S52="",0,VLOOKUP(S52,Pointage[#All],2,FALSE)*T$44)</f>
        <v>0</v>
      </c>
      <c r="U52" s="22">
        <f t="shared" si="119"/>
        <v>0</v>
      </c>
      <c r="V52" s="7"/>
      <c r="W52" s="21" t="str">
        <f>IF(V52=0,"",IF(COUNTIF(V$46:V$52,"&gt;0")&gt;1,RANK(V52,V$46:V$52,0),IF(V52&gt;=60,1,IF(AND(V52&gt;=57,V52&lt;=59.9),2,3))))</f>
        <v/>
      </c>
      <c r="X52" s="21">
        <f>IF(W52="",0,VLOOKUP(W52,Pointage[#All],2,FALSE)*X$44)</f>
        <v>0</v>
      </c>
      <c r="Y52" s="9"/>
      <c r="Z52" s="21" t="str">
        <f>IF(Y52=0,"",IF(COUNTIF(Y$46:Y$52,"&gt;0")&gt;1,RANK(Y52,Y$46:Y$52,0),IF(Y52&gt;=60,1,IF(AND(Y52&gt;=57,Y52&lt;=59.9),2,3))))</f>
        <v/>
      </c>
      <c r="AA52" s="21">
        <f>IF(Z52="",0,VLOOKUP(Z52,Pointage[#All],2,FALSE)*AA$44)</f>
        <v>0</v>
      </c>
      <c r="AB52" s="9"/>
      <c r="AC52" s="21" t="str">
        <f t="shared" si="97"/>
        <v/>
      </c>
      <c r="AD52" s="21">
        <f>IF(AC52="",0,VLOOKUP(AC52,Pointage[#All],2,FALSE)*AD$44)</f>
        <v>0</v>
      </c>
      <c r="AE52" s="22">
        <f t="shared" si="122"/>
        <v>0</v>
      </c>
      <c r="AF52" s="7"/>
      <c r="AG52" s="21" t="str">
        <f>IF(AF52=0,"",IF(COUNTIF(AF$46:AF$52,"&gt;0")&gt;1,RANK(AF52,AF$46:AF$52,0),IF(AF52&gt;=60,1,IF(AND(AF52&gt;=57,AF52&lt;=59.9),2,3))))</f>
        <v/>
      </c>
      <c r="AH52" s="21">
        <f>IF(AG52="",0,VLOOKUP(AG52,Pointage[#All],2,FALSE)*AH$44)</f>
        <v>0</v>
      </c>
      <c r="AI52" s="9"/>
      <c r="AJ52" s="21" t="str">
        <f>IF(AI52=0,"",IF(COUNTIF(AI$46:AI$52,"&gt;0")&gt;1,RANK(AI52,AI$46:AI$52,0),IF(AI52&gt;=60,1,IF(AND(AI52&gt;=57,AI52&lt;=59.9),2,3))))</f>
        <v/>
      </c>
      <c r="AK52" s="21">
        <f>IF(AJ52="",0,VLOOKUP(AJ52,Pointage[#All],2,FALSE)*AK$44)</f>
        <v>0</v>
      </c>
      <c r="AL52" s="9"/>
      <c r="AM52" s="21" t="str">
        <f>IF(AL52=0,"",IF(COUNTIF(AL$46:AL$52,"&gt;0")&gt;1,RANK(AL52,AL$46:AL$52,0),IF(AL52&gt;=60,1,IF(AND(AL52&gt;=57,AL52&lt;=59.9),2,3))))</f>
        <v/>
      </c>
      <c r="AN52" s="21">
        <f>IF(AM52="",0,VLOOKUP(AM52,Pointage[#All],2,FALSE)*AN$44)</f>
        <v>0</v>
      </c>
      <c r="AO52" s="22">
        <f t="shared" si="126"/>
        <v>0</v>
      </c>
      <c r="AP52" s="7"/>
      <c r="AQ52" s="21" t="str">
        <f t="shared" si="127"/>
        <v/>
      </c>
      <c r="AR52" s="29">
        <f>IF(AQ52="",0,VLOOKUP(AQ52,Pointage[#All],2,FALSE)*AR$44)</f>
        <v>0</v>
      </c>
      <c r="AS52" s="9"/>
      <c r="AT52" s="21" t="str">
        <f>IF(AS52=0,"",IF(COUNTIF(AS$46:AS$52,"&gt;0")&gt;1,RANK(AS52,AS$46:AS$52,0),IF(AS52&gt;=60,1,IF(AND(AS52&gt;=57,AS52&lt;=59.9),2,3))))</f>
        <v/>
      </c>
      <c r="AU52" s="21">
        <f>IF(AT52="",0,VLOOKUP(AT52,Pointage[#All],2,FALSE)*AU$44)</f>
        <v>0</v>
      </c>
      <c r="AV52" s="9"/>
      <c r="AW52" s="21" t="str">
        <f>IF(AV52=0,"",IF(COUNTIF(AV$46:AV$52,"&gt;0")&gt;1,RANK(AV52,AV$46:AV$52,0),IF(AV52&gt;=60,1,IF(AND(AV52&gt;=57,AV52&lt;=59.9),2,3))))</f>
        <v/>
      </c>
      <c r="AX52" s="21">
        <f>IF(AW52="",0,VLOOKUP(AW52,Pointage[#All],2,FALSE)*AX$36)</f>
        <v>0</v>
      </c>
      <c r="AY52" s="9"/>
      <c r="AZ52" s="21" t="str">
        <f>IF(AY52=0,"",IF(COUNTIF(AY$46:AY$52,"&gt;0")&gt;1,RANK(AY52,AY$46:AY$52,0),IF(AY52&gt;=60,1,IF(AND(AY52&gt;=57,AY52&lt;=59.9),2,3))))</f>
        <v/>
      </c>
      <c r="BA52" s="21">
        <f>IF(AZ52="",0,VLOOKUP(AZ52,Pointage[#All],2,FALSE)*BA$44)</f>
        <v>0</v>
      </c>
      <c r="BB52" s="22">
        <f t="shared" si="130"/>
        <v>0</v>
      </c>
      <c r="BC52" s="9"/>
      <c r="BD52" s="21" t="str">
        <f>IF(BC52=0,"",IF(COUNTIF(BC$46:BC$52,"&gt;0")&gt;1,RANK(BC52,BC$46:BC$52,0),IF(BC52&gt;=60,1,IF(AND(BC52&gt;=57,BC52&lt;=59.9),2,3))))</f>
        <v/>
      </c>
      <c r="BE52" s="21">
        <f>IF(BD52="",0,VLOOKUP(BD52,Pointage[#All],2,FALSE)*BE$44)</f>
        <v>0</v>
      </c>
      <c r="BF52" s="9"/>
      <c r="BG52" s="21" t="str">
        <f>IF(BF52=0,"",IF(COUNTIF(BF$46:BF$52,"&gt;0")&gt;1,RANK(BF52,BF$46:BF$52,0),IF(BF52&gt;=60,1,IF(AND(BF52&gt;=57,BF52&lt;=59.9),2,3))))</f>
        <v/>
      </c>
      <c r="BH52" s="21">
        <f>IF(BG52="",0,VLOOKUP(BG52,Pointage[#All],2,FALSE)*BH$36)</f>
        <v>0</v>
      </c>
      <c r="BI52" s="9"/>
      <c r="BJ52" s="21" t="str">
        <f>IF(BI52=0,"",IF(COUNTIF(BI$46:BI$52,"&gt;0")&gt;1,RANK(BI52,BI$46:BI$52,0),IF(BI52&gt;=60,1,IF(AND(BI52&gt;=57,BI52&lt;=59.9),2,3))))</f>
        <v/>
      </c>
      <c r="BK52" s="21">
        <f>IF(BJ52="",0,VLOOKUP(BJ52,Pointage[#All],2,FALSE)*BK$44)</f>
        <v>0</v>
      </c>
      <c r="BL52" s="22">
        <f t="shared" si="133"/>
        <v>0</v>
      </c>
      <c r="BM52" s="9"/>
      <c r="BN52" s="21" t="str">
        <f>IF(BM52=0,"",IF(COUNTIF(BM$46:BM$52,"&gt;0")&gt;1,RANK(BM52,BM$46:BM$52,0),IF(BM52&gt;=60,1,IF(AND(BM52&gt;=57,BM52&lt;=59.9),2,3))))</f>
        <v/>
      </c>
      <c r="BO52" s="21">
        <f>IF(BN52="",0,VLOOKUP(BN52,Pointage[#All],2,FALSE)*BO$44)</f>
        <v>0</v>
      </c>
      <c r="BP52" s="9"/>
      <c r="BQ52" s="21" t="str">
        <f>IF(BP52=0,"",IF(COUNTIF(BP$46:BP$52,"&gt;0")&gt;1,RANK(BP52,BP$46:BP$52,0),IF(BP52&gt;=60,1,IF(AND(BP52&gt;=57,BP52&lt;=59.9),2,3))))</f>
        <v/>
      </c>
      <c r="BR52" s="21">
        <f>IF(BQ52="",0,VLOOKUP(BQ52,Pointage[#All],2,FALSE)*BR$44)</f>
        <v>0</v>
      </c>
      <c r="BS52" s="9"/>
      <c r="BT52" s="21" t="str">
        <f>IF(BS52=0,"",IF(COUNTIF(BS$46:BS$52,"&gt;0")&gt;1,RANK(BS52,BS$46:BS$52,0),IF(BS52&gt;=60,1,IF(AND(BS52&gt;=57,BS52&lt;=59.9),2,3))))</f>
        <v/>
      </c>
      <c r="BU52" s="21">
        <f>IF(BT52="",0,VLOOKUP(BT52,Pointage[#All],2,FALSE)*BU$44)</f>
        <v>0</v>
      </c>
      <c r="BV52" s="22">
        <f t="shared" si="144"/>
        <v>0</v>
      </c>
      <c r="BW52" s="24">
        <f t="shared" si="145"/>
        <v>0</v>
      </c>
    </row>
    <row r="53" spans="1:75" x14ac:dyDescent="0.25">
      <c r="AR53" s="30"/>
    </row>
  </sheetData>
  <sortState xmlns:xlrd2="http://schemas.microsoft.com/office/spreadsheetml/2017/richdata2" ref="A31:BX35">
    <sortCondition ref="F31:F35"/>
  </sortState>
  <mergeCells count="54">
    <mergeCell ref="A8:H9"/>
    <mergeCell ref="U8:U9"/>
    <mergeCell ref="AE8:AE9"/>
    <mergeCell ref="AO8:AO9"/>
    <mergeCell ref="BB8:BB9"/>
    <mergeCell ref="A2:H3"/>
    <mergeCell ref="U2:U3"/>
    <mergeCell ref="AE2:AE3"/>
    <mergeCell ref="AO2:AO3"/>
    <mergeCell ref="BB2:BB3"/>
    <mergeCell ref="A29:H30"/>
    <mergeCell ref="U29:U30"/>
    <mergeCell ref="AE29:AE30"/>
    <mergeCell ref="AO29:AO30"/>
    <mergeCell ref="BB29:BB30"/>
    <mergeCell ref="A19:H20"/>
    <mergeCell ref="U19:U20"/>
    <mergeCell ref="AE19:AE20"/>
    <mergeCell ref="AO19:AO20"/>
    <mergeCell ref="BB19:BB20"/>
    <mergeCell ref="A44:H45"/>
    <mergeCell ref="U44:U45"/>
    <mergeCell ref="AE44:AE45"/>
    <mergeCell ref="AO44:AO45"/>
    <mergeCell ref="BB44:BB45"/>
    <mergeCell ref="A36:H37"/>
    <mergeCell ref="U36:U37"/>
    <mergeCell ref="AE36:AE37"/>
    <mergeCell ref="AO36:AO37"/>
    <mergeCell ref="BB36:BB37"/>
    <mergeCell ref="I1:U1"/>
    <mergeCell ref="AF1:AO1"/>
    <mergeCell ref="V1:AE1"/>
    <mergeCell ref="AP1:BB1"/>
    <mergeCell ref="BV19:BV20"/>
    <mergeCell ref="BV2:BV3"/>
    <mergeCell ref="BV8:BV9"/>
    <mergeCell ref="BM1:BV1"/>
    <mergeCell ref="BC1:BL1"/>
    <mergeCell ref="BL2:BL3"/>
    <mergeCell ref="BL8:BL9"/>
    <mergeCell ref="BL19:BL20"/>
    <mergeCell ref="BL29:BL30"/>
    <mergeCell ref="BL36:BL37"/>
    <mergeCell ref="BL44:BL45"/>
    <mergeCell ref="BW19:BW20"/>
    <mergeCell ref="BW2:BW3"/>
    <mergeCell ref="BV29:BV30"/>
    <mergeCell ref="BV36:BV37"/>
    <mergeCell ref="BW44:BW45"/>
    <mergeCell ref="BW36:BW37"/>
    <mergeCell ref="BV44:BV45"/>
    <mergeCell ref="BW29:BW30"/>
    <mergeCell ref="BW8:BW9"/>
  </mergeCells>
  <printOptions horizontalCentered="1"/>
  <pageMargins left="0.23622047244094491" right="0.23622047244094491" top="0.74803149606299213" bottom="0.74803149606299213" header="0.31496062992125984" footer="0.31496062992125984"/>
  <pageSetup scale="24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17"/>
  <sheetViews>
    <sheetView workbookViewId="0">
      <selection activeCell="A18" sqref="A18"/>
    </sheetView>
  </sheetViews>
  <sheetFormatPr baseColWidth="10" defaultColWidth="11.42578125" defaultRowHeight="15" x14ac:dyDescent="0.25"/>
  <cols>
    <col min="2" max="2" width="16.85546875" customWidth="1"/>
  </cols>
  <sheetData>
    <row r="1" spans="1:2" x14ac:dyDescent="0.25">
      <c r="A1" t="s">
        <v>28</v>
      </c>
      <c r="B1" t="s">
        <v>46</v>
      </c>
    </row>
    <row r="2" spans="1:2" x14ac:dyDescent="0.25">
      <c r="A2">
        <v>1</v>
      </c>
      <c r="B2">
        <v>6</v>
      </c>
    </row>
    <row r="3" spans="1:2" x14ac:dyDescent="0.25">
      <c r="A3">
        <v>2</v>
      </c>
      <c r="B3">
        <v>5</v>
      </c>
    </row>
    <row r="4" spans="1:2" x14ac:dyDescent="0.25">
      <c r="A4">
        <v>3</v>
      </c>
      <c r="B4">
        <v>4</v>
      </c>
    </row>
    <row r="5" spans="1:2" x14ac:dyDescent="0.25">
      <c r="A5">
        <v>4</v>
      </c>
      <c r="B5">
        <v>3</v>
      </c>
    </row>
    <row r="6" spans="1:2" x14ac:dyDescent="0.25">
      <c r="A6">
        <v>5</v>
      </c>
      <c r="B6">
        <v>2</v>
      </c>
    </row>
    <row r="7" spans="1:2" x14ac:dyDescent="0.25">
      <c r="A7">
        <v>6</v>
      </c>
      <c r="B7">
        <v>1</v>
      </c>
    </row>
    <row r="8" spans="1:2" x14ac:dyDescent="0.25">
      <c r="A8">
        <v>7</v>
      </c>
      <c r="B8">
        <v>0</v>
      </c>
    </row>
    <row r="9" spans="1:2" x14ac:dyDescent="0.25">
      <c r="A9">
        <v>8</v>
      </c>
      <c r="B9">
        <v>0</v>
      </c>
    </row>
    <row r="10" spans="1:2" x14ac:dyDescent="0.25">
      <c r="A10">
        <v>9</v>
      </c>
      <c r="B10">
        <v>0</v>
      </c>
    </row>
    <row r="11" spans="1:2" x14ac:dyDescent="0.25">
      <c r="A11">
        <v>10</v>
      </c>
      <c r="B11">
        <v>0</v>
      </c>
    </row>
    <row r="12" spans="1:2" x14ac:dyDescent="0.25">
      <c r="A12">
        <v>11</v>
      </c>
      <c r="B12">
        <v>0</v>
      </c>
    </row>
    <row r="13" spans="1:2" x14ac:dyDescent="0.25">
      <c r="A13">
        <v>12</v>
      </c>
      <c r="B13">
        <v>0</v>
      </c>
    </row>
    <row r="14" spans="1:2" x14ac:dyDescent="0.25">
      <c r="A14">
        <v>13</v>
      </c>
      <c r="B14">
        <v>0</v>
      </c>
    </row>
    <row r="15" spans="1:2" x14ac:dyDescent="0.25">
      <c r="A15">
        <v>14</v>
      </c>
      <c r="B15">
        <v>0</v>
      </c>
    </row>
    <row r="16" spans="1:2" x14ac:dyDescent="0.25">
      <c r="A16">
        <v>15</v>
      </c>
      <c r="B16">
        <v>0</v>
      </c>
    </row>
    <row r="17" spans="1:2" x14ac:dyDescent="0.25">
      <c r="A17">
        <v>16</v>
      </c>
      <c r="B17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INSTRUCTION</vt:lpstr>
      <vt:lpstr>Concours</vt:lpstr>
      <vt:lpstr>Initiation</vt:lpstr>
      <vt:lpstr>Entraînement</vt:lpstr>
      <vt:lpstr>Niveau 1, 2, 3 et 4</vt:lpstr>
      <vt:lpstr>Pointage</vt:lpstr>
      <vt:lpstr>Entraînement!Impression_des_titres</vt:lpstr>
      <vt:lpstr>Initiation!Impression_des_titres</vt:lpstr>
      <vt:lpstr>'Niveau 1, 2, 3 et 4'!Impression_des_titres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Decaen</dc:creator>
  <cp:keywords/>
  <dc:description/>
  <cp:lastModifiedBy>Annie Goyer</cp:lastModifiedBy>
  <cp:revision/>
  <cp:lastPrinted>2026-07-01T16:52:07Z</cp:lastPrinted>
  <dcterms:created xsi:type="dcterms:W3CDTF">2022-09-16T18:33:31Z</dcterms:created>
  <dcterms:modified xsi:type="dcterms:W3CDTF">2026-09-08T13:05:49Z</dcterms:modified>
  <cp:category/>
  <cp:contentStatus/>
</cp:coreProperties>
</file>